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ielmobileev.sharepoint.com/sites/6FinanzenKMS/Shared Documents/1_LZE/05_Zuwendungsvertrag und Anlagen/03 - Projektkalkulation/"/>
    </mc:Choice>
  </mc:AlternateContent>
  <xr:revisionPtr revIDLastSave="4" documentId="13_ncr:1_{18A630D7-BACE-4DF7-829F-D1C55FA4AD90}" xr6:coauthVersionLast="47" xr6:coauthVersionMax="47" xr10:uidLastSave="{E0414D0C-B1BA-4AC4-B7F8-D2331FC5B6C1}"/>
  <workbookProtection workbookAlgorithmName="SHA-512" workbookHashValue="Tak33kk+dpJYr6FakW+G2Bhl0oPu/Eg2ZAuueMSpaZoUOs2/zQABJB99QMeWyjHr/3YF+jXAGTELfVxVNdhCsQ==" workbookSaltValue="lNCcSUEzSICgeniYDkkaZg==" workbookSpinCount="100000" lockStructure="1"/>
  <bookViews>
    <workbookView xWindow="-108" yWindow="-108" windowWidth="23256" windowHeight="12456" xr2:uid="{B49AEB5D-669F-464F-B8E5-8E8CF3B6727B}"/>
  </bookViews>
  <sheets>
    <sheet name="Anleitung" sheetId="13" r:id="rId1"/>
    <sheet name="Musterkalkulationen" sheetId="6" state="hidden" r:id="rId2"/>
    <sheet name="Gesamt_intern" sheetId="17" state="hidden" r:id="rId3"/>
    <sheet name="Gesamt" sheetId="1" r:id="rId4"/>
    <sheet name="Transfer" sheetId="16" r:id="rId5"/>
    <sheet name="1" sheetId="9" r:id="rId6"/>
    <sheet name="2" sheetId="18" r:id="rId7"/>
    <sheet name="3" sheetId="19" r:id="rId8"/>
    <sheet name="4" sheetId="20" r:id="rId9"/>
    <sheet name="5" sheetId="21" r:id="rId10"/>
    <sheet name="6" sheetId="22" r:id="rId11"/>
    <sheet name="7" sheetId="23" state="hidden" r:id="rId12"/>
    <sheet name="8" sheetId="24" state="hidden" r:id="rId13"/>
    <sheet name="9" sheetId="25" state="hidden" r:id="rId14"/>
    <sheet name="10" sheetId="26" state="hidden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C13" i="1" s="1"/>
  <c r="E12" i="1"/>
  <c r="E11" i="1"/>
  <c r="C11" i="1" s="1"/>
  <c r="C16" i="1"/>
  <c r="C15" i="1"/>
  <c r="C14" i="1"/>
  <c r="P16" i="17"/>
  <c r="O16" i="17"/>
  <c r="N16" i="17"/>
  <c r="M16" i="17"/>
  <c r="P15" i="17"/>
  <c r="O15" i="17"/>
  <c r="N15" i="17"/>
  <c r="M15" i="17"/>
  <c r="P14" i="17"/>
  <c r="O14" i="17"/>
  <c r="N14" i="17"/>
  <c r="M14" i="17"/>
  <c r="P13" i="17"/>
  <c r="O13" i="17"/>
  <c r="N13" i="17"/>
  <c r="M13" i="17"/>
  <c r="P12" i="17"/>
  <c r="O12" i="17"/>
  <c r="N12" i="17"/>
  <c r="M12" i="17"/>
  <c r="P11" i="17"/>
  <c r="O11" i="17"/>
  <c r="N11" i="17"/>
  <c r="M11" i="17"/>
  <c r="N16" i="1"/>
  <c r="N15" i="1"/>
  <c r="N14" i="1"/>
  <c r="N13" i="1"/>
  <c r="N12" i="1"/>
  <c r="N11" i="1"/>
  <c r="M16" i="1"/>
  <c r="M15" i="1"/>
  <c r="M14" i="1"/>
  <c r="M13" i="1"/>
  <c r="M12" i="1"/>
  <c r="M11" i="1"/>
  <c r="L16" i="1"/>
  <c r="L15" i="1"/>
  <c r="L14" i="1"/>
  <c r="L13" i="1"/>
  <c r="L12" i="1"/>
  <c r="L11" i="1"/>
  <c r="K16" i="1"/>
  <c r="K15" i="1"/>
  <c r="K14" i="1"/>
  <c r="K13" i="1"/>
  <c r="K12" i="1"/>
  <c r="K11" i="1"/>
  <c r="P9" i="17"/>
  <c r="O9" i="17"/>
  <c r="N9" i="17"/>
  <c r="M9" i="17"/>
  <c r="L9" i="17"/>
  <c r="K9" i="17"/>
  <c r="J9" i="17"/>
  <c r="I9" i="17"/>
  <c r="H9" i="17"/>
  <c r="G9" i="17"/>
  <c r="L16" i="17"/>
  <c r="K16" i="17"/>
  <c r="J16" i="17"/>
  <c r="I16" i="17"/>
  <c r="H16" i="17"/>
  <c r="L15" i="17"/>
  <c r="K15" i="17"/>
  <c r="J15" i="17"/>
  <c r="I15" i="17"/>
  <c r="H15" i="17"/>
  <c r="L14" i="17"/>
  <c r="K14" i="17"/>
  <c r="J14" i="17"/>
  <c r="I14" i="17"/>
  <c r="H14" i="17"/>
  <c r="L13" i="17"/>
  <c r="K13" i="17"/>
  <c r="J13" i="17"/>
  <c r="I13" i="17"/>
  <c r="H13" i="17"/>
  <c r="L12" i="17"/>
  <c r="K12" i="17"/>
  <c r="J12" i="17"/>
  <c r="I12" i="17"/>
  <c r="H12" i="17"/>
  <c r="L11" i="17"/>
  <c r="K11" i="17"/>
  <c r="J11" i="17"/>
  <c r="I11" i="17"/>
  <c r="H11" i="17"/>
  <c r="G16" i="17"/>
  <c r="G15" i="17"/>
  <c r="J16" i="1"/>
  <c r="J15" i="1"/>
  <c r="J14" i="1"/>
  <c r="J13" i="1"/>
  <c r="J12" i="1"/>
  <c r="J11" i="1"/>
  <c r="I16" i="1"/>
  <c r="I15" i="1"/>
  <c r="I14" i="1"/>
  <c r="I13" i="1"/>
  <c r="I12" i="1"/>
  <c r="I11" i="1"/>
  <c r="H16" i="1"/>
  <c r="H15" i="1"/>
  <c r="H14" i="1"/>
  <c r="H13" i="1"/>
  <c r="H12" i="1"/>
  <c r="H11" i="1"/>
  <c r="G16" i="1"/>
  <c r="G15" i="1"/>
  <c r="G14" i="1"/>
  <c r="G13" i="1"/>
  <c r="G12" i="1"/>
  <c r="G11" i="1"/>
  <c r="F16" i="1"/>
  <c r="F15" i="1"/>
  <c r="F14" i="1"/>
  <c r="F13" i="1"/>
  <c r="F12" i="1"/>
  <c r="F11" i="1"/>
  <c r="E16" i="1"/>
  <c r="E15" i="1"/>
  <c r="N9" i="1"/>
  <c r="M9" i="1"/>
  <c r="L9" i="1"/>
  <c r="K9" i="1"/>
  <c r="J9" i="1"/>
  <c r="I9" i="1"/>
  <c r="H9" i="1"/>
  <c r="G9" i="1"/>
  <c r="F9" i="1"/>
  <c r="E9" i="1"/>
  <c r="M34" i="26"/>
  <c r="N32" i="26"/>
  <c r="L32" i="26"/>
  <c r="K32" i="26"/>
  <c r="L31" i="26"/>
  <c r="N31" i="26" s="1"/>
  <c r="K31" i="26"/>
  <c r="K33" i="26" s="1"/>
  <c r="N30" i="26"/>
  <c r="L30" i="26"/>
  <c r="K30" i="26"/>
  <c r="J30" i="26"/>
  <c r="L29" i="26"/>
  <c r="H29" i="26"/>
  <c r="G29" i="26"/>
  <c r="J29" i="26" s="1"/>
  <c r="K29" i="26" s="1"/>
  <c r="J28" i="26"/>
  <c r="H27" i="26"/>
  <c r="I27" i="26" s="1"/>
  <c r="G27" i="26"/>
  <c r="J27" i="26" s="1"/>
  <c r="H26" i="26"/>
  <c r="J26" i="26" s="1"/>
  <c r="G26" i="26"/>
  <c r="H25" i="26"/>
  <c r="I25" i="26" s="1"/>
  <c r="G25" i="26"/>
  <c r="J25" i="26" s="1"/>
  <c r="H24" i="26"/>
  <c r="J24" i="26" s="1"/>
  <c r="G24" i="26"/>
  <c r="H23" i="26"/>
  <c r="I23" i="26" s="1"/>
  <c r="G23" i="26"/>
  <c r="J23" i="26" s="1"/>
  <c r="H22" i="26"/>
  <c r="J22" i="26" s="1"/>
  <c r="G22" i="26"/>
  <c r="H21" i="26"/>
  <c r="I21" i="26" s="1"/>
  <c r="G21" i="26"/>
  <c r="J21" i="26" s="1"/>
  <c r="H20" i="26"/>
  <c r="J20" i="26" s="1"/>
  <c r="G20" i="26"/>
  <c r="H19" i="26"/>
  <c r="I19" i="26" s="1"/>
  <c r="G19" i="26"/>
  <c r="J19" i="26" s="1"/>
  <c r="H18" i="26"/>
  <c r="J18" i="26" s="1"/>
  <c r="G18" i="26"/>
  <c r="H17" i="26"/>
  <c r="I17" i="26" s="1"/>
  <c r="G17" i="26"/>
  <c r="J17" i="26" s="1"/>
  <c r="H16" i="26"/>
  <c r="J16" i="26" s="1"/>
  <c r="G16" i="26"/>
  <c r="H15" i="26"/>
  <c r="I15" i="26" s="1"/>
  <c r="G15" i="26"/>
  <c r="J15" i="26" s="1"/>
  <c r="H14" i="26"/>
  <c r="J14" i="26" s="1"/>
  <c r="G14" i="26"/>
  <c r="H13" i="26"/>
  <c r="I13" i="26" s="1"/>
  <c r="G13" i="26"/>
  <c r="J13" i="26" s="1"/>
  <c r="H12" i="26"/>
  <c r="J12" i="26" s="1"/>
  <c r="G12" i="26"/>
  <c r="L11" i="26"/>
  <c r="L34" i="26" s="1"/>
  <c r="H11" i="26"/>
  <c r="J11" i="26" s="1"/>
  <c r="G11" i="26"/>
  <c r="F6" i="26"/>
  <c r="M32" i="26" s="1"/>
  <c r="I5" i="26"/>
  <c r="L5" i="26" s="1"/>
  <c r="I4" i="26"/>
  <c r="L4" i="26" s="1"/>
  <c r="M34" i="25"/>
  <c r="N32" i="25"/>
  <c r="L32" i="25"/>
  <c r="L33" i="25" s="1"/>
  <c r="K32" i="25"/>
  <c r="L31" i="25"/>
  <c r="N31" i="25" s="1"/>
  <c r="N33" i="25" s="1"/>
  <c r="K31" i="25"/>
  <c r="L30" i="25"/>
  <c r="J30" i="25"/>
  <c r="K30" i="25" s="1"/>
  <c r="N30" i="25" s="1"/>
  <c r="L29" i="25"/>
  <c r="J29" i="25"/>
  <c r="K29" i="25" s="1"/>
  <c r="N29" i="25" s="1"/>
  <c r="H29" i="25"/>
  <c r="G29" i="25"/>
  <c r="J28" i="25"/>
  <c r="H27" i="25"/>
  <c r="I27" i="25" s="1"/>
  <c r="G27" i="25"/>
  <c r="J27" i="25" s="1"/>
  <c r="J26" i="25"/>
  <c r="H26" i="25"/>
  <c r="G26" i="25"/>
  <c r="I26" i="25" s="1"/>
  <c r="H25" i="25"/>
  <c r="I25" i="25" s="1"/>
  <c r="G25" i="25"/>
  <c r="J25" i="25" s="1"/>
  <c r="J24" i="25"/>
  <c r="H24" i="25"/>
  <c r="G24" i="25"/>
  <c r="I24" i="25" s="1"/>
  <c r="H23" i="25"/>
  <c r="I23" i="25" s="1"/>
  <c r="G23" i="25"/>
  <c r="J23" i="25" s="1"/>
  <c r="J22" i="25"/>
  <c r="H22" i="25"/>
  <c r="G22" i="25"/>
  <c r="I22" i="25" s="1"/>
  <c r="H21" i="25"/>
  <c r="I21" i="25" s="1"/>
  <c r="G21" i="25"/>
  <c r="J21" i="25" s="1"/>
  <c r="J20" i="25"/>
  <c r="H20" i="25"/>
  <c r="G20" i="25"/>
  <c r="I20" i="25" s="1"/>
  <c r="H19" i="25"/>
  <c r="I19" i="25" s="1"/>
  <c r="G19" i="25"/>
  <c r="J19" i="25" s="1"/>
  <c r="J18" i="25"/>
  <c r="H18" i="25"/>
  <c r="G18" i="25"/>
  <c r="I18" i="25" s="1"/>
  <c r="H17" i="25"/>
  <c r="I17" i="25" s="1"/>
  <c r="G17" i="25"/>
  <c r="J17" i="25" s="1"/>
  <c r="J16" i="25"/>
  <c r="H16" i="25"/>
  <c r="G16" i="25"/>
  <c r="I16" i="25" s="1"/>
  <c r="H15" i="25"/>
  <c r="I15" i="25" s="1"/>
  <c r="G15" i="25"/>
  <c r="J15" i="25" s="1"/>
  <c r="J14" i="25"/>
  <c r="H14" i="25"/>
  <c r="G14" i="25"/>
  <c r="I14" i="25" s="1"/>
  <c r="H13" i="25"/>
  <c r="I13" i="25" s="1"/>
  <c r="G13" i="25"/>
  <c r="J13" i="25" s="1"/>
  <c r="J12" i="25"/>
  <c r="H12" i="25"/>
  <c r="G12" i="25"/>
  <c r="I12" i="25" s="1"/>
  <c r="L11" i="25"/>
  <c r="L34" i="25" s="1"/>
  <c r="J11" i="25"/>
  <c r="H11" i="25"/>
  <c r="G11" i="25"/>
  <c r="I11" i="25" s="1"/>
  <c r="F6" i="25"/>
  <c r="M31" i="25" s="1"/>
  <c r="I5" i="25"/>
  <c r="L5" i="25" s="1"/>
  <c r="I4" i="25"/>
  <c r="L4" i="25" s="1"/>
  <c r="M34" i="24"/>
  <c r="L32" i="24"/>
  <c r="L33" i="24" s="1"/>
  <c r="K32" i="24"/>
  <c r="L31" i="24"/>
  <c r="N31" i="24" s="1"/>
  <c r="K31" i="24"/>
  <c r="L30" i="24"/>
  <c r="J30" i="24"/>
  <c r="K30" i="24" s="1"/>
  <c r="L29" i="24"/>
  <c r="H29" i="24"/>
  <c r="J29" i="24" s="1"/>
  <c r="K29" i="24" s="1"/>
  <c r="N29" i="24" s="1"/>
  <c r="G29" i="24"/>
  <c r="J28" i="24"/>
  <c r="J27" i="24"/>
  <c r="I27" i="24"/>
  <c r="H27" i="24"/>
  <c r="G27" i="24"/>
  <c r="J26" i="24"/>
  <c r="I26" i="24"/>
  <c r="H26" i="24"/>
  <c r="G26" i="24"/>
  <c r="J25" i="24"/>
  <c r="I25" i="24"/>
  <c r="H25" i="24"/>
  <c r="G25" i="24"/>
  <c r="J24" i="24"/>
  <c r="I24" i="24"/>
  <c r="H24" i="24"/>
  <c r="G24" i="24"/>
  <c r="J23" i="24"/>
  <c r="I23" i="24"/>
  <c r="H23" i="24"/>
  <c r="G23" i="24"/>
  <c r="J22" i="24"/>
  <c r="I22" i="24"/>
  <c r="H22" i="24"/>
  <c r="G22" i="24"/>
  <c r="J21" i="24"/>
  <c r="I21" i="24"/>
  <c r="H21" i="24"/>
  <c r="G21" i="24"/>
  <c r="J20" i="24"/>
  <c r="I20" i="24"/>
  <c r="H20" i="24"/>
  <c r="G20" i="24"/>
  <c r="J19" i="24"/>
  <c r="I19" i="24"/>
  <c r="H19" i="24"/>
  <c r="G19" i="24"/>
  <c r="J18" i="24"/>
  <c r="I18" i="24"/>
  <c r="H18" i="24"/>
  <c r="G18" i="24"/>
  <c r="J17" i="24"/>
  <c r="I17" i="24"/>
  <c r="H17" i="24"/>
  <c r="G17" i="24"/>
  <c r="J16" i="24"/>
  <c r="I16" i="24"/>
  <c r="H16" i="24"/>
  <c r="G16" i="24"/>
  <c r="J15" i="24"/>
  <c r="I15" i="24"/>
  <c r="H15" i="24"/>
  <c r="G15" i="24"/>
  <c r="J14" i="24"/>
  <c r="I14" i="24"/>
  <c r="H14" i="24"/>
  <c r="G14" i="24"/>
  <c r="J13" i="24"/>
  <c r="I13" i="24"/>
  <c r="H13" i="24"/>
  <c r="G13" i="24"/>
  <c r="J12" i="24"/>
  <c r="I12" i="24"/>
  <c r="H12" i="24"/>
  <c r="G12" i="24"/>
  <c r="M11" i="24"/>
  <c r="L11" i="24"/>
  <c r="L34" i="24" s="1"/>
  <c r="J11" i="24"/>
  <c r="K11" i="24" s="1"/>
  <c r="I11" i="24"/>
  <c r="H11" i="24"/>
  <c r="G11" i="24"/>
  <c r="F6" i="24"/>
  <c r="M29" i="24" s="1"/>
  <c r="L5" i="24"/>
  <c r="I5" i="24"/>
  <c r="I4" i="24"/>
  <c r="L4" i="24" s="1"/>
  <c r="M34" i="23"/>
  <c r="N32" i="23"/>
  <c r="L32" i="23"/>
  <c r="L33" i="23" s="1"/>
  <c r="K32" i="23"/>
  <c r="L31" i="23"/>
  <c r="N31" i="23" s="1"/>
  <c r="K31" i="23"/>
  <c r="L30" i="23"/>
  <c r="J30" i="23"/>
  <c r="K30" i="23" s="1"/>
  <c r="N30" i="23" s="1"/>
  <c r="L29" i="23"/>
  <c r="N29" i="23" s="1"/>
  <c r="H29" i="23"/>
  <c r="G29" i="23"/>
  <c r="J29" i="23" s="1"/>
  <c r="K29" i="23" s="1"/>
  <c r="J28" i="23"/>
  <c r="H27" i="23"/>
  <c r="I27" i="23" s="1"/>
  <c r="G27" i="23"/>
  <c r="J27" i="23" s="1"/>
  <c r="I26" i="23"/>
  <c r="H26" i="23"/>
  <c r="G26" i="23"/>
  <c r="J26" i="23" s="1"/>
  <c r="H25" i="23"/>
  <c r="I25" i="23" s="1"/>
  <c r="G25" i="23"/>
  <c r="J25" i="23" s="1"/>
  <c r="I24" i="23"/>
  <c r="H24" i="23"/>
  <c r="G24" i="23"/>
  <c r="J24" i="23" s="1"/>
  <c r="H23" i="23"/>
  <c r="I23" i="23" s="1"/>
  <c r="G23" i="23"/>
  <c r="J23" i="23" s="1"/>
  <c r="I22" i="23"/>
  <c r="H22" i="23"/>
  <c r="G22" i="23"/>
  <c r="J22" i="23" s="1"/>
  <c r="H21" i="23"/>
  <c r="I21" i="23" s="1"/>
  <c r="G21" i="23"/>
  <c r="J21" i="23" s="1"/>
  <c r="I20" i="23"/>
  <c r="H20" i="23"/>
  <c r="G20" i="23"/>
  <c r="J20" i="23" s="1"/>
  <c r="H19" i="23"/>
  <c r="I19" i="23" s="1"/>
  <c r="G19" i="23"/>
  <c r="J19" i="23" s="1"/>
  <c r="I18" i="23"/>
  <c r="H18" i="23"/>
  <c r="G18" i="23"/>
  <c r="J18" i="23" s="1"/>
  <c r="H17" i="23"/>
  <c r="I17" i="23" s="1"/>
  <c r="G17" i="23"/>
  <c r="J17" i="23" s="1"/>
  <c r="I16" i="23"/>
  <c r="H16" i="23"/>
  <c r="G16" i="23"/>
  <c r="J16" i="23" s="1"/>
  <c r="H15" i="23"/>
  <c r="I15" i="23" s="1"/>
  <c r="G15" i="23"/>
  <c r="J15" i="23" s="1"/>
  <c r="J14" i="23"/>
  <c r="I14" i="23"/>
  <c r="H14" i="23"/>
  <c r="G14" i="23"/>
  <c r="H13" i="23"/>
  <c r="I13" i="23" s="1"/>
  <c r="G13" i="23"/>
  <c r="J13" i="23" s="1"/>
  <c r="J12" i="23"/>
  <c r="I12" i="23"/>
  <c r="H12" i="23"/>
  <c r="G12" i="23"/>
  <c r="L11" i="23"/>
  <c r="L34" i="23" s="1"/>
  <c r="J11" i="23"/>
  <c r="I11" i="23"/>
  <c r="H11" i="23"/>
  <c r="G11" i="23"/>
  <c r="F6" i="23"/>
  <c r="M32" i="23" s="1"/>
  <c r="I5" i="23"/>
  <c r="L5" i="23" s="1"/>
  <c r="I4" i="23"/>
  <c r="L4" i="23" s="1"/>
  <c r="M34" i="22"/>
  <c r="L32" i="22"/>
  <c r="L33" i="22" s="1"/>
  <c r="K32" i="22"/>
  <c r="L31" i="22"/>
  <c r="K31" i="22"/>
  <c r="N31" i="22" s="1"/>
  <c r="L30" i="22"/>
  <c r="J30" i="22"/>
  <c r="K30" i="22" s="1"/>
  <c r="L29" i="22"/>
  <c r="H29" i="22"/>
  <c r="G29" i="22"/>
  <c r="J29" i="22" s="1"/>
  <c r="K29" i="22" s="1"/>
  <c r="J28" i="22"/>
  <c r="H27" i="22"/>
  <c r="I27" i="22" s="1"/>
  <c r="G27" i="22"/>
  <c r="J27" i="22" s="1"/>
  <c r="H26" i="22"/>
  <c r="G26" i="22"/>
  <c r="J26" i="22" s="1"/>
  <c r="H25" i="22"/>
  <c r="J25" i="22" s="1"/>
  <c r="G25" i="22"/>
  <c r="H24" i="22"/>
  <c r="G24" i="22"/>
  <c r="J24" i="22" s="1"/>
  <c r="H23" i="22"/>
  <c r="I23" i="22" s="1"/>
  <c r="G23" i="22"/>
  <c r="J23" i="22" s="1"/>
  <c r="H22" i="22"/>
  <c r="G22" i="22"/>
  <c r="J22" i="22" s="1"/>
  <c r="H21" i="22"/>
  <c r="J21" i="22" s="1"/>
  <c r="G21" i="22"/>
  <c r="H20" i="22"/>
  <c r="G20" i="22"/>
  <c r="J20" i="22" s="1"/>
  <c r="H19" i="22"/>
  <c r="I19" i="22" s="1"/>
  <c r="G19" i="22"/>
  <c r="J19" i="22" s="1"/>
  <c r="H18" i="22"/>
  <c r="G18" i="22"/>
  <c r="J18" i="22" s="1"/>
  <c r="H17" i="22"/>
  <c r="J17" i="22" s="1"/>
  <c r="G17" i="22"/>
  <c r="H16" i="22"/>
  <c r="G16" i="22"/>
  <c r="J16" i="22" s="1"/>
  <c r="H15" i="22"/>
  <c r="J15" i="22" s="1"/>
  <c r="G15" i="22"/>
  <c r="H14" i="22"/>
  <c r="G14" i="22"/>
  <c r="J14" i="22" s="1"/>
  <c r="H13" i="22"/>
  <c r="J13" i="22" s="1"/>
  <c r="G13" i="22"/>
  <c r="H12" i="22"/>
  <c r="G12" i="22"/>
  <c r="J12" i="22" s="1"/>
  <c r="L11" i="22"/>
  <c r="L34" i="22" s="1"/>
  <c r="H11" i="22"/>
  <c r="G11" i="22"/>
  <c r="J11" i="22" s="1"/>
  <c r="F6" i="22"/>
  <c r="M32" i="22" s="1"/>
  <c r="I5" i="22"/>
  <c r="L5" i="22" s="1"/>
  <c r="I4" i="22"/>
  <c r="L4" i="22" s="1"/>
  <c r="M34" i="21"/>
  <c r="N32" i="21"/>
  <c r="M32" i="21"/>
  <c r="L32" i="21"/>
  <c r="L33" i="21" s="1"/>
  <c r="K32" i="21"/>
  <c r="L31" i="21"/>
  <c r="N31" i="21" s="1"/>
  <c r="K31" i="21"/>
  <c r="K33" i="21" s="1"/>
  <c r="M30" i="21"/>
  <c r="L30" i="21"/>
  <c r="J30" i="21"/>
  <c r="K30" i="21" s="1"/>
  <c r="N30" i="21" s="1"/>
  <c r="L29" i="21"/>
  <c r="J29" i="21"/>
  <c r="K29" i="21" s="1"/>
  <c r="H29" i="21"/>
  <c r="G29" i="21"/>
  <c r="J28" i="21"/>
  <c r="H27" i="21"/>
  <c r="I27" i="21" s="1"/>
  <c r="G27" i="21"/>
  <c r="J27" i="21" s="1"/>
  <c r="J26" i="21"/>
  <c r="H26" i="21"/>
  <c r="G26" i="21"/>
  <c r="I26" i="21" s="1"/>
  <c r="H25" i="21"/>
  <c r="I25" i="21" s="1"/>
  <c r="G25" i="21"/>
  <c r="J25" i="21" s="1"/>
  <c r="J24" i="21"/>
  <c r="H24" i="21"/>
  <c r="G24" i="21"/>
  <c r="I24" i="21" s="1"/>
  <c r="H23" i="21"/>
  <c r="I23" i="21" s="1"/>
  <c r="G23" i="21"/>
  <c r="J23" i="21" s="1"/>
  <c r="J22" i="21"/>
  <c r="H22" i="21"/>
  <c r="G22" i="21"/>
  <c r="I22" i="21" s="1"/>
  <c r="H21" i="21"/>
  <c r="I21" i="21" s="1"/>
  <c r="G21" i="21"/>
  <c r="J21" i="21" s="1"/>
  <c r="J20" i="21"/>
  <c r="H20" i="21"/>
  <c r="G20" i="21"/>
  <c r="I20" i="21" s="1"/>
  <c r="H19" i="21"/>
  <c r="I19" i="21" s="1"/>
  <c r="G19" i="21"/>
  <c r="J19" i="21" s="1"/>
  <c r="J18" i="21"/>
  <c r="H18" i="21"/>
  <c r="G18" i="21"/>
  <c r="I18" i="21" s="1"/>
  <c r="H17" i="21"/>
  <c r="I17" i="21" s="1"/>
  <c r="G17" i="21"/>
  <c r="J17" i="21" s="1"/>
  <c r="J16" i="21"/>
  <c r="H16" i="21"/>
  <c r="G16" i="21"/>
  <c r="I16" i="21" s="1"/>
  <c r="H15" i="21"/>
  <c r="I15" i="21" s="1"/>
  <c r="G15" i="21"/>
  <c r="J15" i="21" s="1"/>
  <c r="J14" i="21"/>
  <c r="H14" i="21"/>
  <c r="G14" i="21"/>
  <c r="I14" i="21" s="1"/>
  <c r="H13" i="21"/>
  <c r="I13" i="21" s="1"/>
  <c r="G13" i="21"/>
  <c r="J13" i="21" s="1"/>
  <c r="J12" i="21"/>
  <c r="H12" i="21"/>
  <c r="G12" i="21"/>
  <c r="I12" i="21" s="1"/>
  <c r="L11" i="21"/>
  <c r="L34" i="21" s="1"/>
  <c r="J11" i="21"/>
  <c r="H11" i="21"/>
  <c r="G11" i="21"/>
  <c r="I11" i="21" s="1"/>
  <c r="F6" i="21"/>
  <c r="M31" i="21" s="1"/>
  <c r="I5" i="21"/>
  <c r="L5" i="21" s="1"/>
  <c r="I4" i="21"/>
  <c r="L4" i="21" s="1"/>
  <c r="M34" i="20"/>
  <c r="L32" i="20"/>
  <c r="L33" i="20" s="1"/>
  <c r="K32" i="20"/>
  <c r="L31" i="20"/>
  <c r="N31" i="20" s="1"/>
  <c r="K31" i="20"/>
  <c r="L30" i="20"/>
  <c r="J30" i="20"/>
  <c r="K30" i="20" s="1"/>
  <c r="L29" i="20"/>
  <c r="H29" i="20"/>
  <c r="J29" i="20" s="1"/>
  <c r="K29" i="20" s="1"/>
  <c r="N29" i="20" s="1"/>
  <c r="G29" i="20"/>
  <c r="J28" i="20"/>
  <c r="J27" i="20"/>
  <c r="I27" i="20"/>
  <c r="H27" i="20"/>
  <c r="G27" i="20"/>
  <c r="J26" i="20"/>
  <c r="I26" i="20"/>
  <c r="H26" i="20"/>
  <c r="G26" i="20"/>
  <c r="J25" i="20"/>
  <c r="I25" i="20"/>
  <c r="H25" i="20"/>
  <c r="G25" i="20"/>
  <c r="J24" i="20"/>
  <c r="I24" i="20"/>
  <c r="H24" i="20"/>
  <c r="G24" i="20"/>
  <c r="J23" i="20"/>
  <c r="I23" i="20"/>
  <c r="H23" i="20"/>
  <c r="G23" i="20"/>
  <c r="J22" i="20"/>
  <c r="I22" i="20"/>
  <c r="H22" i="20"/>
  <c r="G22" i="20"/>
  <c r="J21" i="20"/>
  <c r="I21" i="20"/>
  <c r="H21" i="20"/>
  <c r="G21" i="20"/>
  <c r="J20" i="20"/>
  <c r="I20" i="20"/>
  <c r="H20" i="20"/>
  <c r="G20" i="20"/>
  <c r="J19" i="20"/>
  <c r="I19" i="20"/>
  <c r="H19" i="20"/>
  <c r="G19" i="20"/>
  <c r="J18" i="20"/>
  <c r="I18" i="20"/>
  <c r="H18" i="20"/>
  <c r="G18" i="20"/>
  <c r="J17" i="20"/>
  <c r="I17" i="20"/>
  <c r="H17" i="20"/>
  <c r="G17" i="20"/>
  <c r="J16" i="20"/>
  <c r="I16" i="20"/>
  <c r="H16" i="20"/>
  <c r="G16" i="20"/>
  <c r="J15" i="20"/>
  <c r="I15" i="20"/>
  <c r="H15" i="20"/>
  <c r="G15" i="20"/>
  <c r="J14" i="20"/>
  <c r="I14" i="20"/>
  <c r="H14" i="20"/>
  <c r="G14" i="20"/>
  <c r="J13" i="20"/>
  <c r="I13" i="20"/>
  <c r="H13" i="20"/>
  <c r="G13" i="20"/>
  <c r="J12" i="20"/>
  <c r="I12" i="20"/>
  <c r="H12" i="20"/>
  <c r="G12" i="20"/>
  <c r="L11" i="20"/>
  <c r="L34" i="20" s="1"/>
  <c r="J11" i="20"/>
  <c r="K11" i="20" s="1"/>
  <c r="I11" i="20"/>
  <c r="H11" i="20"/>
  <c r="G11" i="20"/>
  <c r="F6" i="20"/>
  <c r="M32" i="20" s="1"/>
  <c r="L5" i="20"/>
  <c r="I5" i="20"/>
  <c r="I4" i="20"/>
  <c r="L4" i="20" s="1"/>
  <c r="M34" i="19"/>
  <c r="L32" i="19"/>
  <c r="L33" i="19" s="1"/>
  <c r="K32" i="19"/>
  <c r="L31" i="19"/>
  <c r="N31" i="19" s="1"/>
  <c r="K31" i="19"/>
  <c r="L30" i="19"/>
  <c r="J30" i="19"/>
  <c r="K30" i="19" s="1"/>
  <c r="L29" i="19"/>
  <c r="J29" i="19"/>
  <c r="K29" i="19" s="1"/>
  <c r="H29" i="19"/>
  <c r="G29" i="19"/>
  <c r="J28" i="19"/>
  <c r="H27" i="19"/>
  <c r="I27" i="19" s="1"/>
  <c r="G27" i="19"/>
  <c r="J27" i="19" s="1"/>
  <c r="J26" i="19"/>
  <c r="I26" i="19"/>
  <c r="H26" i="19"/>
  <c r="G26" i="19"/>
  <c r="H25" i="19"/>
  <c r="J25" i="19" s="1"/>
  <c r="G25" i="19"/>
  <c r="J24" i="19"/>
  <c r="I24" i="19"/>
  <c r="H24" i="19"/>
  <c r="G24" i="19"/>
  <c r="H23" i="19"/>
  <c r="J23" i="19" s="1"/>
  <c r="G23" i="19"/>
  <c r="J22" i="19"/>
  <c r="I22" i="19"/>
  <c r="H22" i="19"/>
  <c r="G22" i="19"/>
  <c r="H21" i="19"/>
  <c r="J21" i="19" s="1"/>
  <c r="G21" i="19"/>
  <c r="J20" i="19"/>
  <c r="I20" i="19"/>
  <c r="H20" i="19"/>
  <c r="G20" i="19"/>
  <c r="H19" i="19"/>
  <c r="J19" i="19" s="1"/>
  <c r="G19" i="19"/>
  <c r="J18" i="19"/>
  <c r="I18" i="19"/>
  <c r="H18" i="19"/>
  <c r="G18" i="19"/>
  <c r="H17" i="19"/>
  <c r="J17" i="19" s="1"/>
  <c r="G17" i="19"/>
  <c r="J16" i="19"/>
  <c r="I16" i="19"/>
  <c r="H16" i="19"/>
  <c r="G16" i="19"/>
  <c r="H15" i="19"/>
  <c r="J15" i="19" s="1"/>
  <c r="G15" i="19"/>
  <c r="J14" i="19"/>
  <c r="I14" i="19"/>
  <c r="H14" i="19"/>
  <c r="G14" i="19"/>
  <c r="H13" i="19"/>
  <c r="J13" i="19" s="1"/>
  <c r="G13" i="19"/>
  <c r="J12" i="19"/>
  <c r="I12" i="19"/>
  <c r="H12" i="19"/>
  <c r="G12" i="19"/>
  <c r="L11" i="19"/>
  <c r="L34" i="19" s="1"/>
  <c r="J11" i="19"/>
  <c r="I11" i="19"/>
  <c r="H11" i="19"/>
  <c r="G11" i="19"/>
  <c r="F6" i="19"/>
  <c r="M31" i="19" s="1"/>
  <c r="I5" i="19"/>
  <c r="L5" i="19" s="1"/>
  <c r="I4" i="19"/>
  <c r="L4" i="19" s="1"/>
  <c r="M34" i="18"/>
  <c r="L32" i="18"/>
  <c r="N32" i="18" s="1"/>
  <c r="N33" i="18" s="1"/>
  <c r="K32" i="18"/>
  <c r="K33" i="18" s="1"/>
  <c r="L31" i="18"/>
  <c r="N31" i="18" s="1"/>
  <c r="K31" i="18"/>
  <c r="L30" i="18"/>
  <c r="N30" i="18" s="1"/>
  <c r="K30" i="18"/>
  <c r="J30" i="18"/>
  <c r="L29" i="18"/>
  <c r="N29" i="18" s="1"/>
  <c r="H29" i="18"/>
  <c r="G29" i="18"/>
  <c r="J29" i="18" s="1"/>
  <c r="K29" i="18" s="1"/>
  <c r="J28" i="18"/>
  <c r="H27" i="18"/>
  <c r="I27" i="18" s="1"/>
  <c r="G27" i="18"/>
  <c r="J27" i="18" s="1"/>
  <c r="I26" i="18"/>
  <c r="H26" i="18"/>
  <c r="G26" i="18"/>
  <c r="J26" i="18" s="1"/>
  <c r="H25" i="18"/>
  <c r="I25" i="18" s="1"/>
  <c r="G25" i="18"/>
  <c r="J25" i="18" s="1"/>
  <c r="I24" i="18"/>
  <c r="H24" i="18"/>
  <c r="G24" i="18"/>
  <c r="J24" i="18" s="1"/>
  <c r="H23" i="18"/>
  <c r="I23" i="18" s="1"/>
  <c r="G23" i="18"/>
  <c r="J23" i="18" s="1"/>
  <c r="I22" i="18"/>
  <c r="H22" i="18"/>
  <c r="G22" i="18"/>
  <c r="J22" i="18" s="1"/>
  <c r="H21" i="18"/>
  <c r="I21" i="18" s="1"/>
  <c r="G21" i="18"/>
  <c r="J21" i="18" s="1"/>
  <c r="I20" i="18"/>
  <c r="H20" i="18"/>
  <c r="G20" i="18"/>
  <c r="J20" i="18" s="1"/>
  <c r="H19" i="18"/>
  <c r="I19" i="18" s="1"/>
  <c r="G19" i="18"/>
  <c r="J19" i="18" s="1"/>
  <c r="I18" i="18"/>
  <c r="H18" i="18"/>
  <c r="J18" i="18" s="1"/>
  <c r="G18" i="18"/>
  <c r="H17" i="18"/>
  <c r="I17" i="18" s="1"/>
  <c r="G17" i="18"/>
  <c r="J17" i="18" s="1"/>
  <c r="J16" i="18"/>
  <c r="I16" i="18"/>
  <c r="H16" i="18"/>
  <c r="G16" i="18"/>
  <c r="H15" i="18"/>
  <c r="I15" i="18" s="1"/>
  <c r="G15" i="18"/>
  <c r="J15" i="18" s="1"/>
  <c r="J14" i="18"/>
  <c r="I14" i="18"/>
  <c r="H14" i="18"/>
  <c r="G14" i="18"/>
  <c r="H13" i="18"/>
  <c r="I13" i="18" s="1"/>
  <c r="G13" i="18"/>
  <c r="J13" i="18" s="1"/>
  <c r="J12" i="18"/>
  <c r="I12" i="18"/>
  <c r="H12" i="18"/>
  <c r="G12" i="18"/>
  <c r="L11" i="18"/>
  <c r="L34" i="18" s="1"/>
  <c r="J11" i="18"/>
  <c r="I11" i="18"/>
  <c r="H11" i="18"/>
  <c r="G11" i="18"/>
  <c r="F6" i="18"/>
  <c r="M32" i="18" s="1"/>
  <c r="I5" i="18"/>
  <c r="L5" i="18" s="1"/>
  <c r="I4" i="18"/>
  <c r="L4" i="18" s="1"/>
  <c r="E17" i="1" l="1"/>
  <c r="C12" i="1"/>
  <c r="K11" i="26"/>
  <c r="K34" i="26" s="1"/>
  <c r="N34" i="26"/>
  <c r="N29" i="26"/>
  <c r="N33" i="26"/>
  <c r="M11" i="26"/>
  <c r="M29" i="26"/>
  <c r="L33" i="26"/>
  <c r="N11" i="26"/>
  <c r="M31" i="26"/>
  <c r="I11" i="26"/>
  <c r="I12" i="26"/>
  <c r="I14" i="26"/>
  <c r="I16" i="26"/>
  <c r="I18" i="26"/>
  <c r="I20" i="26"/>
  <c r="I22" i="26"/>
  <c r="I24" i="26"/>
  <c r="I26" i="26"/>
  <c r="M30" i="26"/>
  <c r="K11" i="25"/>
  <c r="K33" i="25"/>
  <c r="M32" i="25"/>
  <c r="M11" i="25"/>
  <c r="M29" i="25"/>
  <c r="M30" i="25"/>
  <c r="N34" i="24"/>
  <c r="N11" i="24"/>
  <c r="K34" i="24"/>
  <c r="K33" i="24"/>
  <c r="N30" i="24"/>
  <c r="M30" i="24"/>
  <c r="M32" i="24"/>
  <c r="N32" i="24"/>
  <c r="N33" i="24" s="1"/>
  <c r="M31" i="24"/>
  <c r="K33" i="23"/>
  <c r="K11" i="23"/>
  <c r="K34" i="23" s="1"/>
  <c r="N34" i="23" s="1"/>
  <c r="N33" i="23"/>
  <c r="M11" i="23"/>
  <c r="M29" i="23"/>
  <c r="N11" i="23"/>
  <c r="M31" i="23"/>
  <c r="M30" i="23"/>
  <c r="N29" i="22"/>
  <c r="K11" i="22"/>
  <c r="K34" i="22" s="1"/>
  <c r="N30" i="22"/>
  <c r="N34" i="22"/>
  <c r="N32" i="22"/>
  <c r="N33" i="22" s="1"/>
  <c r="K33" i="22"/>
  <c r="M11" i="22"/>
  <c r="I13" i="22"/>
  <c r="I15" i="22"/>
  <c r="I17" i="22"/>
  <c r="I21" i="22"/>
  <c r="I25" i="22"/>
  <c r="M29" i="22"/>
  <c r="N11" i="22"/>
  <c r="M31" i="22"/>
  <c r="I11" i="22"/>
  <c r="I12" i="22"/>
  <c r="I14" i="22"/>
  <c r="I16" i="22"/>
  <c r="I18" i="22"/>
  <c r="I20" i="22"/>
  <c r="I22" i="22"/>
  <c r="I24" i="22"/>
  <c r="I26" i="22"/>
  <c r="M30" i="22"/>
  <c r="N29" i="21"/>
  <c r="N33" i="21"/>
  <c r="K11" i="21"/>
  <c r="K34" i="21" s="1"/>
  <c r="N34" i="21" s="1"/>
  <c r="M11" i="21"/>
  <c r="M29" i="21"/>
  <c r="N11" i="21"/>
  <c r="K34" i="20"/>
  <c r="N34" i="20" s="1"/>
  <c r="N11" i="20"/>
  <c r="N30" i="20"/>
  <c r="K33" i="20"/>
  <c r="M30" i="20"/>
  <c r="N32" i="20"/>
  <c r="M29" i="20"/>
  <c r="M11" i="20"/>
  <c r="M31" i="20"/>
  <c r="N29" i="19"/>
  <c r="K33" i="19"/>
  <c r="K11" i="19"/>
  <c r="K34" i="19" s="1"/>
  <c r="N34" i="19" s="1"/>
  <c r="N30" i="19"/>
  <c r="M30" i="19"/>
  <c r="M32" i="19"/>
  <c r="N32" i="19"/>
  <c r="N33" i="19" s="1"/>
  <c r="M11" i="19"/>
  <c r="I13" i="19"/>
  <c r="I15" i="19"/>
  <c r="I17" i="19"/>
  <c r="I19" i="19"/>
  <c r="I21" i="19"/>
  <c r="I23" i="19"/>
  <c r="I25" i="19"/>
  <c r="M29" i="19"/>
  <c r="K11" i="18"/>
  <c r="K34" i="18" s="1"/>
  <c r="N34" i="18" s="1"/>
  <c r="L33" i="18"/>
  <c r="M31" i="18"/>
  <c r="M29" i="18"/>
  <c r="M11" i="18"/>
  <c r="M30" i="18"/>
  <c r="I8" i="16"/>
  <c r="J8" i="16" s="1"/>
  <c r="I17" i="17"/>
  <c r="H17" i="17"/>
  <c r="N17" i="1"/>
  <c r="M17" i="1"/>
  <c r="L17" i="1"/>
  <c r="K17" i="1"/>
  <c r="J17" i="1"/>
  <c r="I17" i="1"/>
  <c r="H17" i="1"/>
  <c r="G17" i="1"/>
  <c r="F17" i="1"/>
  <c r="I4" i="9"/>
  <c r="L4" i="9" s="1"/>
  <c r="I5" i="9"/>
  <c r="L5" i="9" s="1"/>
  <c r="K34" i="25" l="1"/>
  <c r="N34" i="25" s="1"/>
  <c r="N11" i="25"/>
  <c r="N33" i="20"/>
  <c r="N11" i="19"/>
  <c r="N11" i="18"/>
  <c r="J28" i="9"/>
  <c r="I7" i="17" l="1"/>
  <c r="I6" i="17"/>
  <c r="I5" i="17"/>
  <c r="I4" i="17"/>
  <c r="E4" i="17"/>
  <c r="K7" i="16"/>
  <c r="K8" i="16"/>
  <c r="M8" i="16" s="1"/>
  <c r="K9" i="16" l="1"/>
  <c r="J17" i="17"/>
  <c r="E7" i="17"/>
  <c r="E6" i="17"/>
  <c r="E5" i="17"/>
  <c r="F6" i="9"/>
  <c r="L7" i="16"/>
  <c r="L8" i="16"/>
  <c r="L9" i="16"/>
  <c r="I7" i="16"/>
  <c r="J7" i="16" s="1"/>
  <c r="J9" i="16" s="1"/>
  <c r="D10" i="1" s="1"/>
  <c r="C10" i="1" l="1"/>
  <c r="D17" i="1"/>
  <c r="C17" i="1" s="1"/>
  <c r="M7" i="16"/>
  <c r="M9" i="16"/>
  <c r="N17" i="17"/>
  <c r="L17" i="17"/>
  <c r="K17" i="17"/>
  <c r="D10" i="17" l="1"/>
  <c r="D17" i="17" s="1"/>
  <c r="P17" i="17"/>
  <c r="O17" i="17"/>
  <c r="M17" i="17"/>
  <c r="F10" i="17"/>
  <c r="F17" i="17" s="1"/>
  <c r="E10" i="17" l="1"/>
  <c r="C10" i="17" s="1"/>
  <c r="H29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G29" i="9"/>
  <c r="J29" i="9" s="1"/>
  <c r="G27" i="9"/>
  <c r="G26" i="9"/>
  <c r="G25" i="9"/>
  <c r="G24" i="9"/>
  <c r="G23" i="9"/>
  <c r="G22" i="9"/>
  <c r="G21" i="9"/>
  <c r="G20" i="9"/>
  <c r="J20" i="9" s="1"/>
  <c r="G19" i="9"/>
  <c r="G18" i="9"/>
  <c r="G17" i="9"/>
  <c r="G16" i="9"/>
  <c r="G15" i="9"/>
  <c r="G14" i="9"/>
  <c r="G13" i="9"/>
  <c r="G12" i="9"/>
  <c r="G11" i="9"/>
  <c r="I13" i="9" l="1"/>
  <c r="I21" i="9"/>
  <c r="J24" i="9"/>
  <c r="I14" i="9"/>
  <c r="I22" i="9"/>
  <c r="I15" i="9"/>
  <c r="I24" i="9"/>
  <c r="I17" i="9"/>
  <c r="I25" i="9"/>
  <c r="I23" i="9"/>
  <c r="I16" i="9"/>
  <c r="I18" i="9"/>
  <c r="I26" i="9"/>
  <c r="I11" i="9"/>
  <c r="I19" i="9"/>
  <c r="I27" i="9"/>
  <c r="I12" i="9"/>
  <c r="I20" i="9"/>
  <c r="J23" i="9"/>
  <c r="J18" i="9"/>
  <c r="J25" i="9"/>
  <c r="J21" i="9"/>
  <c r="J26" i="9"/>
  <c r="J22" i="9"/>
  <c r="J27" i="9"/>
  <c r="J19" i="9"/>
  <c r="J30" i="9"/>
  <c r="K32" i="9"/>
  <c r="E16" i="17" l="1"/>
  <c r="K31" i="9"/>
  <c r="K30" i="9"/>
  <c r="J17" i="9"/>
  <c r="J16" i="9"/>
  <c r="J14" i="9"/>
  <c r="J13" i="9"/>
  <c r="J12" i="9"/>
  <c r="J11" i="9"/>
  <c r="G13" i="17" l="1"/>
  <c r="E13" i="17" s="1"/>
  <c r="E14" i="1"/>
  <c r="G14" i="17"/>
  <c r="K33" i="9"/>
  <c r="E15" i="17"/>
  <c r="E14" i="17"/>
  <c r="J15" i="9"/>
  <c r="M31" i="9"/>
  <c r="L31" i="9" s="1"/>
  <c r="M11" i="9"/>
  <c r="L11" i="9" s="1"/>
  <c r="D11" i="17" s="1"/>
  <c r="M32" i="9"/>
  <c r="L32" i="9" s="1"/>
  <c r="D16" i="17" s="1"/>
  <c r="C16" i="17" s="1"/>
  <c r="M30" i="9"/>
  <c r="L30" i="9" s="1"/>
  <c r="M29" i="9"/>
  <c r="N31" i="9" l="1"/>
  <c r="D15" i="17"/>
  <c r="N30" i="9"/>
  <c r="D14" i="17"/>
  <c r="C14" i="17" s="1"/>
  <c r="C15" i="17"/>
  <c r="N32" i="9"/>
  <c r="L33" i="9"/>
  <c r="D13" i="17" s="1"/>
  <c r="C13" i="17" s="1"/>
  <c r="K11" i="9"/>
  <c r="K29" i="9"/>
  <c r="L29" i="9"/>
  <c r="M34" i="9"/>
  <c r="N33" i="9" l="1"/>
  <c r="L34" i="9"/>
  <c r="D12" i="17"/>
  <c r="G12" i="17"/>
  <c r="G11" i="17"/>
  <c r="K34" i="9"/>
  <c r="N11" i="9"/>
  <c r="N29" i="9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E11" i="17" l="1"/>
  <c r="C11" i="17" s="1"/>
  <c r="G17" i="17"/>
  <c r="E17" i="17" s="1"/>
  <c r="E12" i="17"/>
  <c r="C12" i="17" s="1"/>
  <c r="N34" i="9"/>
  <c r="E20" i="17" l="1"/>
  <c r="C17" i="17"/>
  <c r="C19" i="1"/>
  <c r="C20" i="1" s="1"/>
  <c r="E22" i="17"/>
  <c r="E23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 Denk</author>
  </authors>
  <commentList>
    <comment ref="E11" authorId="0" shapeId="0" xr:uid="{C4E51497-021A-4E32-9A03-CDB7DE69F267}">
      <text>
        <r>
          <rPr>
            <sz val="9"/>
            <color indexed="81"/>
            <rFont val="Segoe UI"/>
            <family val="2"/>
          </rPr>
          <t>In diesen Notizfeldern finden Sie wichtige Ausfüllhinweise.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 Denk</author>
  </authors>
  <commentList>
    <comment ref="B11" authorId="0" shapeId="0" xr:uid="{B88794FE-0E65-48EB-A85E-827DACA69EFF}">
      <text>
        <r>
          <rPr>
            <sz val="9"/>
            <color indexed="81"/>
            <rFont val="Segoe UI"/>
            <family val="2"/>
          </rPr>
          <t xml:space="preserve">Hinweis: Das Honorar für Fachkräfte darf bis zu 55 € (brutto) pro Stunde betragen, das für Honorarkräfte bis zu 22 € (brutto) pro Stunde. 
</t>
        </r>
      </text>
    </comment>
    <comment ref="E28" authorId="0" shapeId="0" xr:uid="{6E168898-2FFD-49F2-8456-F1F5BA41F2FE}">
      <text>
        <r>
          <rPr>
            <sz val="9"/>
            <color indexed="81"/>
            <rFont val="Segoe UI"/>
            <family val="2"/>
          </rPr>
          <t>Höhe des Arbeitgeberbrutto-stundensatzes</t>
        </r>
      </text>
    </comment>
    <comment ref="I28" authorId="0" shapeId="0" xr:uid="{B74A0086-B0F7-4931-BD77-EB54A013832B}">
      <text>
        <r>
          <rPr>
            <sz val="9"/>
            <color indexed="81"/>
            <rFont val="Segoe UI"/>
            <family val="2"/>
          </rPr>
          <t>Pro Person</t>
        </r>
      </text>
    </comment>
    <comment ref="B29" authorId="0" shapeId="0" xr:uid="{450EE872-D7D9-4396-B5D5-F2B6CF52EFF0}">
      <text>
        <r>
          <rPr>
            <sz val="9"/>
            <color indexed="81"/>
            <rFont val="Segoe UI"/>
            <family val="2"/>
          </rPr>
          <t xml:space="preserve">Hinweis: Die Aufwandsentschädigung darf bis zu 5 € pro Person und Stunde betragen.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 Denk</author>
  </authors>
  <commentList>
    <comment ref="B11" authorId="0" shapeId="0" xr:uid="{166976AF-0AAB-40C9-B1E5-8785C69586F2}">
      <text>
        <r>
          <rPr>
            <sz val="9"/>
            <color indexed="81"/>
            <rFont val="Segoe UI"/>
            <family val="2"/>
          </rPr>
          <t xml:space="preserve">Hinweis: Das Honorar für Fachkräfte darf bis zu 55 € (brutto) pro Stunde betragen, das für Honorarkräfte bis zu 22 € (brutto) pro Stunde. 
</t>
        </r>
      </text>
    </comment>
    <comment ref="E28" authorId="0" shapeId="0" xr:uid="{44C52A07-AAA4-4D07-9C6B-F789EC38E9B1}">
      <text>
        <r>
          <rPr>
            <sz val="9"/>
            <color indexed="81"/>
            <rFont val="Segoe UI"/>
            <family val="2"/>
          </rPr>
          <t>Höhe des Arbeitgeberbrutto-stundensatzes</t>
        </r>
      </text>
    </comment>
    <comment ref="I28" authorId="0" shapeId="0" xr:uid="{D6F55F9D-EB4A-4F7B-B0CD-8B61D85039B3}">
      <text>
        <r>
          <rPr>
            <sz val="9"/>
            <color indexed="81"/>
            <rFont val="Segoe UI"/>
            <family val="2"/>
          </rPr>
          <t>Pro Person</t>
        </r>
      </text>
    </comment>
    <comment ref="B29" authorId="0" shapeId="0" xr:uid="{B4BAF045-168F-4C01-9135-886B2FE2531E}">
      <text>
        <r>
          <rPr>
            <sz val="9"/>
            <color indexed="81"/>
            <rFont val="Segoe UI"/>
            <family val="2"/>
          </rPr>
          <t xml:space="preserve">Hinweis: Die Aufwandsentschädigung darf bis zu 5 € pro Person und Stunde betragen.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 Denk</author>
  </authors>
  <commentList>
    <comment ref="B11" authorId="0" shapeId="0" xr:uid="{F4D06330-6B7E-4529-9207-3D16FD87F3A6}">
      <text>
        <r>
          <rPr>
            <sz val="9"/>
            <color indexed="81"/>
            <rFont val="Segoe UI"/>
            <family val="2"/>
          </rPr>
          <t xml:space="preserve">Hinweis: Das Honorar für Fachkräfte darf bis zu 55 € (brutto) pro Stunde betragen, das für Honorarkräfte bis zu 22 € (brutto) pro Stunde. 
</t>
        </r>
      </text>
    </comment>
    <comment ref="E28" authorId="0" shapeId="0" xr:uid="{F6CA575A-3636-4CFA-9B24-9EACCEAC5F98}">
      <text>
        <r>
          <rPr>
            <sz val="9"/>
            <color indexed="81"/>
            <rFont val="Segoe UI"/>
            <family val="2"/>
          </rPr>
          <t>Höhe des Arbeitgeberbrutto-stundensatzes</t>
        </r>
      </text>
    </comment>
    <comment ref="I28" authorId="0" shapeId="0" xr:uid="{2BDE4EAC-3E28-49FE-8A86-9671A5DF9D7C}">
      <text>
        <r>
          <rPr>
            <sz val="9"/>
            <color indexed="81"/>
            <rFont val="Segoe UI"/>
            <family val="2"/>
          </rPr>
          <t>Pro Person</t>
        </r>
      </text>
    </comment>
    <comment ref="B29" authorId="0" shapeId="0" xr:uid="{4DA26C9B-7F88-4F16-9946-97AFD0C4549B}">
      <text>
        <r>
          <rPr>
            <sz val="9"/>
            <color indexed="81"/>
            <rFont val="Segoe UI"/>
            <family val="2"/>
          </rPr>
          <t xml:space="preserve">Hinweis: Die Aufwandsentschädigung darf bis zu 5 € pro Person und Stunde betragen.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 Denk</author>
  </authors>
  <commentList>
    <comment ref="B11" authorId="0" shapeId="0" xr:uid="{A50618B9-D01B-45FE-8E92-F7F92CBB9847}">
      <text>
        <r>
          <rPr>
            <sz val="9"/>
            <color indexed="81"/>
            <rFont val="Segoe UI"/>
            <family val="2"/>
          </rPr>
          <t xml:space="preserve">Hinweis: Das Honorar für Fachkräfte darf bis zu 55 € (brutto) pro Stunde betragen, das für Honorarkräfte bis zu 22 € (brutto) pro Stunde. 
</t>
        </r>
      </text>
    </comment>
    <comment ref="E28" authorId="0" shapeId="0" xr:uid="{4B6E7905-EA27-46DF-B924-7ED2391EE271}">
      <text>
        <r>
          <rPr>
            <sz val="9"/>
            <color indexed="81"/>
            <rFont val="Segoe UI"/>
            <family val="2"/>
          </rPr>
          <t>Höhe des Arbeitgeberbrutto-stundensatzes</t>
        </r>
      </text>
    </comment>
    <comment ref="I28" authorId="0" shapeId="0" xr:uid="{EAD98D6E-BF88-4536-9DDE-D21D012B4C05}">
      <text>
        <r>
          <rPr>
            <sz val="9"/>
            <color indexed="81"/>
            <rFont val="Segoe UI"/>
            <family val="2"/>
          </rPr>
          <t>Pro Person</t>
        </r>
      </text>
    </comment>
    <comment ref="B29" authorId="0" shapeId="0" xr:uid="{35B95249-7CAC-41B1-8441-8A52BB5D6079}">
      <text>
        <r>
          <rPr>
            <sz val="9"/>
            <color indexed="81"/>
            <rFont val="Segoe UI"/>
            <family val="2"/>
          </rPr>
          <t xml:space="preserve">Hinweis: Die Aufwandsentschädigung darf bis zu 5 € pro Person und Stunde betragen.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 Denk</author>
  </authors>
  <commentList>
    <comment ref="B11" authorId="0" shapeId="0" xr:uid="{A67D1C56-B27C-4396-95E4-F35CB4689614}">
      <text>
        <r>
          <rPr>
            <sz val="9"/>
            <color indexed="81"/>
            <rFont val="Segoe UI"/>
            <family val="2"/>
          </rPr>
          <t xml:space="preserve">Hinweis: Das Honorar für Fachkräfte darf bis zu 55 € (brutto) pro Stunde betragen, das für Honorarkräfte bis zu 22 € (brutto) pro Stunde. 
</t>
        </r>
      </text>
    </comment>
    <comment ref="E28" authorId="0" shapeId="0" xr:uid="{A1D136F6-1FBA-426A-AE71-01DB626CF814}">
      <text>
        <r>
          <rPr>
            <sz val="9"/>
            <color indexed="81"/>
            <rFont val="Segoe UI"/>
            <family val="2"/>
          </rPr>
          <t>Höhe des Arbeitgeberbrutto-stundensatzes</t>
        </r>
      </text>
    </comment>
    <comment ref="I28" authorId="0" shapeId="0" xr:uid="{4A8C63D2-061D-4398-A54F-D15E3915AC39}">
      <text>
        <r>
          <rPr>
            <sz val="9"/>
            <color indexed="81"/>
            <rFont val="Segoe UI"/>
            <family val="2"/>
          </rPr>
          <t>Pro Person</t>
        </r>
      </text>
    </comment>
    <comment ref="B29" authorId="0" shapeId="0" xr:uid="{28AEBD97-1D1D-4AC7-A265-5161B914474F}">
      <text>
        <r>
          <rPr>
            <sz val="9"/>
            <color indexed="81"/>
            <rFont val="Segoe UI"/>
            <family val="2"/>
          </rPr>
          <t xml:space="preserve">Hinweis: Die Aufwandsentschädigung darf bis zu 5 € pro Person und Stunde betragen.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 Denk</author>
  </authors>
  <commentList>
    <comment ref="H4" authorId="0" shapeId="0" xr:uid="{558F5060-2841-466C-A797-56C1D1743DF5}">
      <text>
        <r>
          <rPr>
            <sz val="9"/>
            <color indexed="81"/>
            <rFont val="Segoe UI"/>
            <family val="2"/>
          </rPr>
          <t>Erster Projekttag des Gesamtprojekts.</t>
        </r>
      </text>
    </comment>
    <comment ref="H5" authorId="0" shapeId="0" xr:uid="{CC1F412E-173B-4838-BE40-082250D87FCA}">
      <text>
        <r>
          <rPr>
            <sz val="9"/>
            <color indexed="81"/>
            <rFont val="Segoe UI"/>
            <family val="2"/>
          </rPr>
          <t>Letzter Projekttag des Gesamtprojekts.</t>
        </r>
      </text>
    </comment>
    <comment ref="H6" authorId="0" shapeId="0" xr:uid="{D9991AB1-DE3A-496F-B449-695542DD4960}">
      <text>
        <r>
          <rPr>
            <sz val="9"/>
            <color indexed="81"/>
            <rFont val="Segoe UI"/>
            <family val="2"/>
          </rPr>
          <t xml:space="preserve">Der Start des Bewilligungszeitraum sollte </t>
        </r>
        <r>
          <rPr>
            <u/>
            <sz val="9"/>
            <color indexed="81"/>
            <rFont val="Segoe UI"/>
            <family val="2"/>
          </rPr>
          <t>vor</t>
        </r>
        <r>
          <rPr>
            <sz val="9"/>
            <color indexed="81"/>
            <rFont val="Segoe UI"/>
            <family val="2"/>
          </rPr>
          <t xml:space="preserve"> dem Projektstart liegen, damit Sie vorab Ausgaben tätigen können.</t>
        </r>
      </text>
    </comment>
    <comment ref="H7" authorId="0" shapeId="0" xr:uid="{4D8B79AB-4773-4B94-9262-B59C74117DAC}">
      <text>
        <r>
          <rPr>
            <sz val="9"/>
            <color indexed="81"/>
            <rFont val="Segoe UI"/>
            <family val="2"/>
          </rPr>
          <t xml:space="preserve">
Das Ende des Bewilligungszeitraums sollte </t>
        </r>
        <r>
          <rPr>
            <u/>
            <sz val="9"/>
            <color indexed="81"/>
            <rFont val="Segoe UI"/>
            <family val="2"/>
          </rPr>
          <t>nach</t>
        </r>
        <r>
          <rPr>
            <sz val="9"/>
            <color indexed="81"/>
            <rFont val="Segoe UI"/>
            <family val="2"/>
          </rPr>
          <t xml:space="preserve"> dem Projektende liegen, damit Sie Zeit für die interne Abrechnung und Überweisung von Honoraren oder Dienstleistern haben.</t>
        </r>
      </text>
    </comment>
    <comment ref="B10" authorId="0" shapeId="0" xr:uid="{CD0F02F6-F335-48C2-905A-7E124AA3EFB2}">
      <text>
        <r>
          <rPr>
            <b/>
            <sz val="9"/>
            <color indexed="81"/>
            <rFont val="Segoe UI"/>
            <charset val="1"/>
          </rPr>
          <t>Stephan Denk:</t>
        </r>
        <r>
          <rPr>
            <sz val="9"/>
            <color indexed="81"/>
            <rFont val="Segoe UI"/>
            <charset val="1"/>
          </rPr>
          <t xml:space="preserve">
Erklärung wo dies zu beantragen ist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 Denk</author>
  </authors>
  <commentList>
    <comment ref="G4" authorId="0" shapeId="0" xr:uid="{EFD4FB7B-B44A-46DF-B6EF-01FAD67FADEE}">
      <text>
        <r>
          <rPr>
            <sz val="9"/>
            <color indexed="81"/>
            <rFont val="Segoe UI"/>
            <family val="2"/>
          </rPr>
          <t>Erster Projekttag des Gesamtprojekts.</t>
        </r>
      </text>
    </comment>
    <comment ref="G5" authorId="0" shapeId="0" xr:uid="{EC390ECA-B424-4E2C-9909-4345A79D6910}">
      <text>
        <r>
          <rPr>
            <sz val="9"/>
            <color indexed="81"/>
            <rFont val="Segoe UI"/>
            <family val="2"/>
          </rPr>
          <t>Letzter Projekttag des Gesamtprojekts.</t>
        </r>
      </text>
    </comment>
    <comment ref="G6" authorId="0" shapeId="0" xr:uid="{C0AFCBE9-68E6-4B0E-917B-8969A572B24E}">
      <text>
        <r>
          <rPr>
            <sz val="9"/>
            <color indexed="81"/>
            <rFont val="Segoe UI"/>
            <family val="2"/>
          </rPr>
          <t xml:space="preserve">Der Start des Bewilligungszeitraum (=Laufzeit) sollte </t>
        </r>
        <r>
          <rPr>
            <u/>
            <sz val="9"/>
            <color indexed="81"/>
            <rFont val="Segoe UI"/>
            <family val="2"/>
          </rPr>
          <t>vor</t>
        </r>
        <r>
          <rPr>
            <sz val="9"/>
            <color indexed="81"/>
            <rFont val="Segoe UI"/>
            <family val="2"/>
          </rPr>
          <t xml:space="preserve"> dem Projektstart liegen, damit Sie vorab Ausgaben tätigen können.</t>
        </r>
      </text>
    </comment>
    <comment ref="G7" authorId="0" shapeId="0" xr:uid="{C3831D5C-CDA2-4BC3-B72E-2277B6E1FAF2}">
      <text>
        <r>
          <rPr>
            <sz val="9"/>
            <color indexed="81"/>
            <rFont val="Segoe UI"/>
            <family val="2"/>
          </rPr>
          <t xml:space="preserve">
Das Ende des Bewilligungszeitraums (=Laufzeit) sollte </t>
        </r>
        <r>
          <rPr>
            <u/>
            <sz val="9"/>
            <color indexed="81"/>
            <rFont val="Segoe UI"/>
            <family val="2"/>
          </rPr>
          <t>nach</t>
        </r>
        <r>
          <rPr>
            <sz val="9"/>
            <color indexed="81"/>
            <rFont val="Segoe UI"/>
            <family val="2"/>
          </rPr>
          <t xml:space="preserve"> dem Projektende liegen, damit Sie Zeit für die interne Abrechnung und Überweisung von Honoraren oder Dienstleistern haben.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 Denk</author>
  </authors>
  <commentList>
    <comment ref="H4" authorId="0" shapeId="0" xr:uid="{0AE5B762-4F52-4790-AFBC-4A0804D9BF02}">
      <text>
        <r>
          <rPr>
            <sz val="9"/>
            <color indexed="81"/>
            <rFont val="Segoe UI"/>
            <family val="2"/>
          </rPr>
          <t xml:space="preserve">Betrifft die Teilnahmen über alle Treffen. 
Beispiel: 
1 Workshop mit 3 Teilnehmenden und 
1 Workshop mit 4 Teilnehmenden 
Gesamt = 7 Teilnahmen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 Denk</author>
  </authors>
  <commentList>
    <comment ref="B11" authorId="0" shapeId="0" xr:uid="{5FDA49A4-4844-444C-B1DD-4B0FD2C2418F}">
      <text>
        <r>
          <rPr>
            <sz val="9"/>
            <color indexed="81"/>
            <rFont val="Segoe UI"/>
            <family val="2"/>
          </rPr>
          <t xml:space="preserve">Hinweis: Das Honorar für Fachkräfte darf bis zu 55 € (brutto) pro Stunde betragen, das für Honorarkräfte bis zu 22 € (brutto) pro Stunde. 
</t>
        </r>
      </text>
    </comment>
    <comment ref="E28" authorId="0" shapeId="0" xr:uid="{AF6DC924-7819-4F5B-A38A-C16A2E2FBB04}">
      <text>
        <r>
          <rPr>
            <sz val="9"/>
            <color indexed="81"/>
            <rFont val="Segoe UI"/>
            <family val="2"/>
          </rPr>
          <t>Höhe des Arbeitgeberbrutto-stundensatzes</t>
        </r>
      </text>
    </comment>
    <comment ref="I28" authorId="0" shapeId="0" xr:uid="{983C7455-34ED-4F4A-B275-91A827A842BA}">
      <text>
        <r>
          <rPr>
            <sz val="9"/>
            <color indexed="81"/>
            <rFont val="Segoe UI"/>
            <family val="2"/>
          </rPr>
          <t>Pro Person</t>
        </r>
      </text>
    </comment>
    <comment ref="B29" authorId="0" shapeId="0" xr:uid="{509BA943-E91E-43A0-86CF-FD69C91A70E3}">
      <text>
        <r>
          <rPr>
            <sz val="9"/>
            <color indexed="81"/>
            <rFont val="Segoe UI"/>
            <family val="2"/>
          </rPr>
          <t xml:space="preserve">Hinweis: Die Aufwandsentschädigung darf bis zu 5 € pro Person und Stunde betragen.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 Denk</author>
  </authors>
  <commentList>
    <comment ref="B11" authorId="0" shapeId="0" xr:uid="{E36DDA15-59B8-481B-AA67-A2AA87F43D93}">
      <text>
        <r>
          <rPr>
            <sz val="9"/>
            <color indexed="81"/>
            <rFont val="Segoe UI"/>
            <family val="2"/>
          </rPr>
          <t xml:space="preserve">Hinweis: Das Honorar für Fachkräfte darf bis zu 55 € (brutto) pro Stunde betragen, das für Honorarkräfte bis zu 22 € (brutto) pro Stunde. 
</t>
        </r>
      </text>
    </comment>
    <comment ref="E28" authorId="0" shapeId="0" xr:uid="{585DC912-E85E-4577-BB20-2166F569EF1A}">
      <text>
        <r>
          <rPr>
            <sz val="9"/>
            <color indexed="81"/>
            <rFont val="Segoe UI"/>
            <family val="2"/>
          </rPr>
          <t>Höhe des Arbeitgeberbrutto-stundensatzes</t>
        </r>
      </text>
    </comment>
    <comment ref="I28" authorId="0" shapeId="0" xr:uid="{58AAB47D-6D8B-425C-8309-F9698FBAA947}">
      <text>
        <r>
          <rPr>
            <sz val="9"/>
            <color indexed="81"/>
            <rFont val="Segoe UI"/>
            <family val="2"/>
          </rPr>
          <t>Pro Person</t>
        </r>
      </text>
    </comment>
    <comment ref="B29" authorId="0" shapeId="0" xr:uid="{6F262F44-6393-4054-AB03-5A01E9D42950}">
      <text>
        <r>
          <rPr>
            <sz val="9"/>
            <color indexed="81"/>
            <rFont val="Segoe UI"/>
            <family val="2"/>
          </rPr>
          <t xml:space="preserve">Hinweis: Die Aufwandsentschädigung darf bis zu 5 € pro Person und Stunde betragen.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 Denk</author>
  </authors>
  <commentList>
    <comment ref="B11" authorId="0" shapeId="0" xr:uid="{4AB4DC43-8530-4A47-B389-01FFCB0FC540}">
      <text>
        <r>
          <rPr>
            <sz val="9"/>
            <color indexed="81"/>
            <rFont val="Segoe UI"/>
            <family val="2"/>
          </rPr>
          <t xml:space="preserve">Hinweis: Das Honorar für Fachkräfte darf bis zu 55 € (brutto) pro Stunde betragen, das für Honorarkräfte bis zu 22 € (brutto) pro Stunde. 
</t>
        </r>
      </text>
    </comment>
    <comment ref="E28" authorId="0" shapeId="0" xr:uid="{4C8A3C07-CDFD-4E28-9757-AF86E4D52FAF}">
      <text>
        <r>
          <rPr>
            <sz val="9"/>
            <color indexed="81"/>
            <rFont val="Segoe UI"/>
            <family val="2"/>
          </rPr>
          <t>Höhe des Arbeitgeberbrutto-stundensatzes</t>
        </r>
      </text>
    </comment>
    <comment ref="I28" authorId="0" shapeId="0" xr:uid="{1B197AEA-24B2-4DB5-80CC-FF281FF09931}">
      <text>
        <r>
          <rPr>
            <sz val="9"/>
            <color indexed="81"/>
            <rFont val="Segoe UI"/>
            <family val="2"/>
          </rPr>
          <t>Pro Person</t>
        </r>
      </text>
    </comment>
    <comment ref="B29" authorId="0" shapeId="0" xr:uid="{5BD70BE8-D622-4036-9E13-4D6EEB56DB80}">
      <text>
        <r>
          <rPr>
            <sz val="9"/>
            <color indexed="81"/>
            <rFont val="Segoe UI"/>
            <family val="2"/>
          </rPr>
          <t xml:space="preserve">Hinweis: Die Aufwandsentschädigung darf bis zu 5 € pro Person und Stunde betragen.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 Denk</author>
  </authors>
  <commentList>
    <comment ref="B11" authorId="0" shapeId="0" xr:uid="{B34864FB-2A4C-44F8-9611-E7ADE5417AFB}">
      <text>
        <r>
          <rPr>
            <sz val="9"/>
            <color indexed="81"/>
            <rFont val="Segoe UI"/>
            <family val="2"/>
          </rPr>
          <t xml:space="preserve">Hinweis: Das Honorar für Fachkräfte darf bis zu 55 € (brutto) pro Stunde betragen, das für Honorarkräfte bis zu 22 € (brutto) pro Stunde. 
</t>
        </r>
      </text>
    </comment>
    <comment ref="E28" authorId="0" shapeId="0" xr:uid="{CDB0330E-050E-4CDB-AA98-F118F3807FEF}">
      <text>
        <r>
          <rPr>
            <sz val="9"/>
            <color indexed="81"/>
            <rFont val="Segoe UI"/>
            <family val="2"/>
          </rPr>
          <t>Höhe des Arbeitgeberbrutto-stundensatzes</t>
        </r>
      </text>
    </comment>
    <comment ref="I28" authorId="0" shapeId="0" xr:uid="{7BF572AC-2EDC-4230-94B8-77BF63E9B7F5}">
      <text>
        <r>
          <rPr>
            <sz val="9"/>
            <color indexed="81"/>
            <rFont val="Segoe UI"/>
            <family val="2"/>
          </rPr>
          <t>Pro Person</t>
        </r>
      </text>
    </comment>
    <comment ref="B29" authorId="0" shapeId="0" xr:uid="{2924D0BC-69B9-4650-BDC8-ABBF8D0F38CC}">
      <text>
        <r>
          <rPr>
            <sz val="9"/>
            <color indexed="81"/>
            <rFont val="Segoe UI"/>
            <family val="2"/>
          </rPr>
          <t xml:space="preserve">Hinweis: Die Aufwandsentschädigung darf bis zu 5 € pro Person und Stunde betragen.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 Denk</author>
  </authors>
  <commentList>
    <comment ref="B11" authorId="0" shapeId="0" xr:uid="{2BB2C116-6BFF-4D19-9722-284971713D48}">
      <text>
        <r>
          <rPr>
            <sz val="9"/>
            <color indexed="81"/>
            <rFont val="Segoe UI"/>
            <family val="2"/>
          </rPr>
          <t xml:space="preserve">Hinweis: Das Honorar für Fachkräfte darf bis zu 55 € (brutto) pro Stunde betragen, das für Honorarkräfte bis zu 22 € (brutto) pro Stunde. 
</t>
        </r>
      </text>
    </comment>
    <comment ref="E28" authorId="0" shapeId="0" xr:uid="{85B8E945-CE20-4464-AF1E-C586840DC753}">
      <text>
        <r>
          <rPr>
            <sz val="9"/>
            <color indexed="81"/>
            <rFont val="Segoe UI"/>
            <family val="2"/>
          </rPr>
          <t>Höhe des Arbeitgeberbrutto-stundensatzes</t>
        </r>
      </text>
    </comment>
    <comment ref="I28" authorId="0" shapeId="0" xr:uid="{0F370BEC-7FDB-4788-B0F5-BC75264F638E}">
      <text>
        <r>
          <rPr>
            <sz val="9"/>
            <color indexed="81"/>
            <rFont val="Segoe UI"/>
            <family val="2"/>
          </rPr>
          <t>Pro Person</t>
        </r>
      </text>
    </comment>
    <comment ref="B29" authorId="0" shapeId="0" xr:uid="{EC91B2B0-1B9E-487F-AC3D-80DC76A8D94D}">
      <text>
        <r>
          <rPr>
            <sz val="9"/>
            <color indexed="81"/>
            <rFont val="Segoe UI"/>
            <family val="2"/>
          </rPr>
          <t xml:space="preserve">Hinweis: Die Aufwandsentschädigung darf bis zu 5 € pro Person und Stunde betragen.
</t>
        </r>
      </text>
    </comment>
  </commentList>
</comments>
</file>

<file path=xl/sharedStrings.xml><?xml version="1.0" encoding="utf-8"?>
<sst xmlns="http://schemas.openxmlformats.org/spreadsheetml/2006/main" count="656" uniqueCount="143">
  <si>
    <t>Musterprojekt</t>
  </si>
  <si>
    <t>Musterstadt</t>
  </si>
  <si>
    <t>Verwaltungspauschale</t>
  </si>
  <si>
    <t xml:space="preserve">Kinder (pro Tag) </t>
  </si>
  <si>
    <t xml:space="preserve">Tage </t>
  </si>
  <si>
    <t xml:space="preserve">Stunden </t>
  </si>
  <si>
    <t xml:space="preserve">inkl. Auf- und Abbau </t>
  </si>
  <si>
    <t>Ausgabenkategorie</t>
  </si>
  <si>
    <t>Bezeichnung</t>
  </si>
  <si>
    <t>Anzahl Tage</t>
  </si>
  <si>
    <t>Sachausgaben</t>
  </si>
  <si>
    <t>Verpflegungs-pauschale</t>
  </si>
  <si>
    <t>Schnupper</t>
  </si>
  <si>
    <t>Vertiefung</t>
  </si>
  <si>
    <t>Abschluss</t>
  </si>
  <si>
    <t>Format</t>
  </si>
  <si>
    <t>A</t>
  </si>
  <si>
    <t>Muster-kalkulation</t>
  </si>
  <si>
    <t>Projektart</t>
  </si>
  <si>
    <t>Zsfg</t>
  </si>
  <si>
    <t>TN</t>
  </si>
  <si>
    <t>Std. / Tag</t>
  </si>
  <si>
    <t>Tage</t>
  </si>
  <si>
    <t>Honorare</t>
  </si>
  <si>
    <t>Ehrenamt</t>
  </si>
  <si>
    <t>Verpfl.-pauschale</t>
  </si>
  <si>
    <t>Verbrauchs-material</t>
  </si>
  <si>
    <t>Werbung, Doku</t>
  </si>
  <si>
    <t>Transfer-ausgaben</t>
  </si>
  <si>
    <t>Checksumme</t>
  </si>
  <si>
    <t>A-Schnupper</t>
  </si>
  <si>
    <t>B</t>
  </si>
  <si>
    <t>B-Schnupper</t>
  </si>
  <si>
    <t>C</t>
  </si>
  <si>
    <t>C-Schnupper</t>
  </si>
  <si>
    <t>D</t>
  </si>
  <si>
    <t>D-Schnupper</t>
  </si>
  <si>
    <t>A-Abschluss</t>
  </si>
  <si>
    <t>B-Abschluss</t>
  </si>
  <si>
    <t>C-Abschluss</t>
  </si>
  <si>
    <t>D-Abschluss</t>
  </si>
  <si>
    <t>Workshop</t>
  </si>
  <si>
    <t>Vernetzung</t>
  </si>
  <si>
    <t>A-Vertiefung</t>
  </si>
  <si>
    <t>B-Vertiefung</t>
  </si>
  <si>
    <t>C-Vertiefung</t>
  </si>
  <si>
    <t>D-Vertiefung</t>
  </si>
  <si>
    <t>Projektstart</t>
  </si>
  <si>
    <t>Projektende</t>
  </si>
  <si>
    <t>Aufwandsentschädigungen</t>
  </si>
  <si>
    <t>Titel des Gesamtprojekts</t>
  </si>
  <si>
    <t>Mustername</t>
  </si>
  <si>
    <t>Stunden / Tag</t>
  </si>
  <si>
    <t>Anzahl Personen</t>
  </si>
  <si>
    <t>Geplante Ausgaben</t>
  </si>
  <si>
    <t>Abweichung</t>
  </si>
  <si>
    <t>Einzel-
summe</t>
  </si>
  <si>
    <t>EUR / Stunde</t>
  </si>
  <si>
    <t>Name des Einzelprojekts 1</t>
  </si>
  <si>
    <t xml:space="preserve">Projektkalkulation </t>
  </si>
  <si>
    <t>Beantrage Fördermittel inkl. Verw.pauschale</t>
  </si>
  <si>
    <t>Veranstaltungspauschale Transferaktivitäten</t>
  </si>
  <si>
    <t>Gesamt</t>
  </si>
  <si>
    <t>Basis-Muster-kalkulation</t>
  </si>
  <si>
    <t>Thema</t>
  </si>
  <si>
    <t>Anzahl Stunden</t>
  </si>
  <si>
    <t>Veranstaltungspauschalen für Vernetzungs- und Transferaktivitäten der Bündnisse</t>
  </si>
  <si>
    <t>Veranstaltungs-pauschale pro TN pro Stunde</t>
  </si>
  <si>
    <t>Verpflegungs-pauschale pro TN</t>
  </si>
  <si>
    <t>Vernetzungstreffen</t>
  </si>
  <si>
    <t>Name der antragstellenden Organisation</t>
  </si>
  <si>
    <t>Ort der antragstellenden Organisation</t>
  </si>
  <si>
    <t>Bitte detaillierte Angaben machen (z.B. Bastelmateriel [EUR], Raummiete [EUR], Fahrtkosten für Materialtransport[EUR], …)</t>
  </si>
  <si>
    <t>Bitte detaillierte Angaben machen (z.B. Druckkosten für Flyer[EUR], Schilder[EUR], Doku-Broschüre[EUR], Server- &amp; Domainkosten[EUR], …)</t>
  </si>
  <si>
    <t>Projektkalkulation (INTERN)</t>
  </si>
  <si>
    <t>Transfer</t>
  </si>
  <si>
    <t>Einzelprojekt</t>
  </si>
  <si>
    <t>Bündnistreffen</t>
  </si>
  <si>
    <t>Laufzeit von</t>
  </si>
  <si>
    <t>Laufzeit bis</t>
  </si>
  <si>
    <t>VN Abgabe</t>
  </si>
  <si>
    <t>Personalausgaben</t>
  </si>
  <si>
    <t>Aufwandsentschädigung</t>
  </si>
  <si>
    <t>-</t>
  </si>
  <si>
    <t>Sonstige Sachausgaben</t>
  </si>
  <si>
    <t>Sachausgaben Gesamt</t>
  </si>
  <si>
    <t>Alle</t>
  </si>
  <si>
    <t>Projektplan vorhanden?</t>
  </si>
  <si>
    <t>Satzung vorhanden?</t>
  </si>
  <si>
    <t>Nachweis Gemeinnützigkeit vorhanden?</t>
  </si>
  <si>
    <t>Nachweis Vorgängerprojekt abgeschlossen?</t>
  </si>
  <si>
    <t>Beanstandungen Vorgängerprojekt? Anzahl Teilnehmende?</t>
  </si>
  <si>
    <t>Ehrenamtliche Person(en)</t>
  </si>
  <si>
    <t>Gesamt-Stunden</t>
  </si>
  <si>
    <t>"Erklärungen" im Antrag (z.B. Datenschutz) korrekt beantwortet?</t>
  </si>
  <si>
    <t>To do</t>
  </si>
  <si>
    <t>Unterschriftsberechtigte Person vs Honorarkraft geklärt?</t>
  </si>
  <si>
    <t>Organisationsform der antragst. Organisation zulässig?</t>
  </si>
  <si>
    <t>Wer ist unterschriftsberechtigte Person?</t>
  </si>
  <si>
    <t>Detaillierte Aufschlüsselung der Sachausgaben (500 EUR Grenze)</t>
  </si>
  <si>
    <t>Betreuungsschlüssel:</t>
  </si>
  <si>
    <t>Fachkräfteschlüssel:</t>
  </si>
  <si>
    <t># Fachkräfte:</t>
  </si>
  <si>
    <t># Betreuungskräfte:</t>
  </si>
  <si>
    <t>Name der Person(en)</t>
  </si>
  <si>
    <t>Verpflegungspauschale &gt; 5.000 EUR</t>
  </si>
  <si>
    <t>Fördersumme inkl. VP zwischen 10 und 60 TEUR</t>
  </si>
  <si>
    <t>Laufzeit / VN Abgabe in Ordnung</t>
  </si>
  <si>
    <t>Honorare &amp; Personalausgaben</t>
  </si>
  <si>
    <t>Delta zur Musterkalk.</t>
  </si>
  <si>
    <t>-&gt; Checksumme (=0 ist i.O.)</t>
  </si>
  <si>
    <t>Geplante Ausgaben (lt. Antrag)</t>
  </si>
  <si>
    <t>Geplante Ausgaben (lt. Projektkalkulation)</t>
  </si>
  <si>
    <t>Anzahl 
der Teilnahmen</t>
  </si>
  <si>
    <t>Kenn-Nr. (Antragsnummer)</t>
  </si>
  <si>
    <t xml:space="preserve">      davon Verpflegungspauschale</t>
  </si>
  <si>
    <t xml:space="preserve">      davon Sonstige Sachausgaben</t>
  </si>
  <si>
    <t xml:space="preserve">      davon Werbung &amp; Dokumentation</t>
  </si>
  <si>
    <t>Anleitung &amp; Ausfüllhinweise</t>
  </si>
  <si>
    <t>Sollten mehr als sechs Einzelprojekte geplant sein, melden Sie sich bitte im Projektbüro.</t>
  </si>
  <si>
    <t xml:space="preserve">Innerhalb der Tabellenblätter sind die </t>
  </si>
  <si>
    <t>blau</t>
  </si>
  <si>
    <t>markierten Zellen auszufüllen.</t>
  </si>
  <si>
    <t>In einigen Zellen finden sich wichtige</t>
  </si>
  <si>
    <t xml:space="preserve">(&lt;-) Notizfelder mit wichtigen Hinweisen. </t>
  </si>
  <si>
    <t>Die Dateistruktur und einzelnen Tabellenblätter</t>
  </si>
  <si>
    <t>Wie sind die Tabellenblätter zu bearbeiten?</t>
  </si>
  <si>
    <t>Den Inhalt dieser Notizfelder erkennen Sie am roten"Fähnchen" im oberen rechten Zellenrand.</t>
  </si>
  <si>
    <t>Um den Inhalt der Notizfelder einzublenden, bleiben Sie mit Ihrem Mauscursor auf der entsprechenden Zelle.</t>
  </si>
  <si>
    <t xml:space="preserve">Die Tabellenblätter sind in der Reihenfolge "von links nach rechts" auszufüllen. </t>
  </si>
  <si>
    <t>Starten Sie mit Tabellenblatt "Gesamt", weiter (bei Bedarf) mit "Transfer", anschließend "1" bis "6" (je nachdem wie viele Einzelprojekte vorgesehen sind).</t>
  </si>
  <si>
    <t>Workshops</t>
  </si>
  <si>
    <t xml:space="preserve">1,00 € pro Stunde pro Kind </t>
  </si>
  <si>
    <t>Stand des Dokuments:</t>
  </si>
  <si>
    <t>Name des Einzelprojekts 2</t>
  </si>
  <si>
    <t>Name des Einzelprojekts 3</t>
  </si>
  <si>
    <t>Name des Einzelprojekts 4</t>
  </si>
  <si>
    <t>Name des Einzelprojekts 5</t>
  </si>
  <si>
    <t>Name des Einzelprojekts 6</t>
  </si>
  <si>
    <t>Name des Einzelprojekts 7</t>
  </si>
  <si>
    <t>Name des Einzelprojekts 8</t>
  </si>
  <si>
    <t>Name des Einzelprojekts 9</t>
  </si>
  <si>
    <t>Name des Einzelprojekts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</si>
</sst>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_ ;\-#,##0\ "/>
  </numFmts>
  <fonts count="48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Lato"/>
      <family val="2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rgb="FFFF0000"/>
      <name val="Lato"/>
      <family val="2"/>
    </font>
    <font>
      <b/>
      <sz val="11"/>
      <color theme="1"/>
      <name val="Lato"/>
      <family val="2"/>
    </font>
    <font>
      <b/>
      <i/>
      <sz val="11"/>
      <color theme="1"/>
      <name val="Lato"/>
      <family val="2"/>
    </font>
    <font>
      <i/>
      <sz val="11"/>
      <color theme="1"/>
      <name val="Lato"/>
      <family val="2"/>
    </font>
    <font>
      <sz val="11"/>
      <name val="Lato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sz val="10"/>
      <name val="Calibri"/>
      <family val="2"/>
      <scheme val="minor"/>
    </font>
    <font>
      <b/>
      <i/>
      <sz val="11"/>
      <color theme="0" tint="-0.1499984740745262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Lato"/>
      <family val="2"/>
    </font>
    <font>
      <b/>
      <i/>
      <sz val="11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Lato"/>
      <family val="2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gray125">
        <bgColor theme="0" tint="-0.34998626667073579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49">
    <xf numFmtId="0" fontId="0" fillId="0" borderId="0" xfId="0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3" fillId="0" borderId="0" xfId="0" quotePrefix="1" applyFont="1"/>
    <xf numFmtId="0" fontId="13" fillId="0" borderId="0" xfId="0" applyFont="1"/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3" fillId="0" borderId="0" xfId="0" applyFont="1"/>
    <xf numFmtId="0" fontId="18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18" fillId="0" borderId="0" xfId="0" applyFont="1"/>
    <xf numFmtId="0" fontId="18" fillId="0" borderId="14" xfId="0" applyFont="1" applyBorder="1" applyAlignment="1">
      <alignment vertical="top" wrapText="1"/>
    </xf>
    <xf numFmtId="0" fontId="18" fillId="0" borderId="14" xfId="0" applyFont="1" applyBorder="1"/>
    <xf numFmtId="0" fontId="19" fillId="0" borderId="14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44" fontId="3" fillId="0" borderId="0" xfId="1" applyFont="1"/>
    <xf numFmtId="44" fontId="20" fillId="0" borderId="0" xfId="1" applyFont="1"/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44" fontId="3" fillId="0" borderId="14" xfId="1" applyFont="1" applyBorder="1"/>
    <xf numFmtId="44" fontId="20" fillId="0" borderId="14" xfId="1" applyFont="1" applyBorder="1"/>
    <xf numFmtId="0" fontId="21" fillId="0" borderId="0" xfId="0" applyFont="1"/>
    <xf numFmtId="44" fontId="3" fillId="0" borderId="0" xfId="1" applyFont="1" applyFill="1" applyBorder="1"/>
    <xf numFmtId="0" fontId="17" fillId="0" borderId="0" xfId="0" applyFont="1" applyAlignment="1">
      <alignment vertical="center"/>
    </xf>
    <xf numFmtId="0" fontId="21" fillId="0" borderId="14" xfId="0" applyFont="1" applyBorder="1"/>
    <xf numFmtId="0" fontId="5" fillId="0" borderId="0" xfId="0" applyFont="1" applyAlignment="1">
      <alignment horizontal="left"/>
    </xf>
    <xf numFmtId="0" fontId="23" fillId="0" borderId="0" xfId="0" applyFont="1"/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right"/>
    </xf>
    <xf numFmtId="0" fontId="25" fillId="5" borderId="4" xfId="0" applyFont="1" applyFill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26" fillId="2" borderId="2" xfId="0" applyFont="1" applyFill="1" applyBorder="1" applyAlignment="1">
      <alignment horizontal="center" vertical="center" wrapText="1"/>
    </xf>
    <xf numFmtId="44" fontId="25" fillId="5" borderId="5" xfId="1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44" fontId="8" fillId="4" borderId="5" xfId="1" applyFont="1" applyFill="1" applyBorder="1" applyAlignment="1">
      <alignment vertical="center" wrapText="1"/>
    </xf>
    <xf numFmtId="44" fontId="25" fillId="5" borderId="1" xfId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44" fontId="8" fillId="4" borderId="1" xfId="1" applyFont="1" applyFill="1" applyBorder="1" applyAlignment="1">
      <alignment vertical="center" wrapText="1"/>
    </xf>
    <xf numFmtId="0" fontId="9" fillId="0" borderId="1" xfId="0" applyFont="1" applyBorder="1"/>
    <xf numFmtId="44" fontId="12" fillId="0" borderId="6" xfId="1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44" fontId="12" fillId="0" borderId="1" xfId="1" applyFont="1" applyBorder="1" applyAlignment="1">
      <alignment vertical="center"/>
    </xf>
    <xf numFmtId="44" fontId="16" fillId="0" borderId="1" xfId="1" applyFont="1" applyBorder="1" applyAlignment="1">
      <alignment vertical="center"/>
    </xf>
    <xf numFmtId="44" fontId="8" fillId="5" borderId="1" xfId="1" applyFont="1" applyFill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18" xfId="0" applyBorder="1"/>
    <xf numFmtId="0" fontId="12" fillId="0" borderId="18" xfId="0" applyFont="1" applyBorder="1"/>
    <xf numFmtId="0" fontId="7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4" fontId="6" fillId="0" borderId="2" xfId="0" applyNumberFormat="1" applyFont="1" applyBorder="1"/>
    <xf numFmtId="0" fontId="13" fillId="0" borderId="0" xfId="0" applyFont="1" applyAlignment="1">
      <alignment horizontal="left" vertical="center" indent="3"/>
    </xf>
    <xf numFmtId="44" fontId="6" fillId="0" borderId="1" xfId="0" applyNumberFormat="1" applyFont="1" applyBorder="1"/>
    <xf numFmtId="44" fontId="12" fillId="0" borderId="17" xfId="0" applyNumberFormat="1" applyFont="1" applyBorder="1"/>
    <xf numFmtId="0" fontId="5" fillId="0" borderId="13" xfId="0" applyFont="1" applyBorder="1" applyAlignment="1">
      <alignment vertical="top"/>
    </xf>
    <xf numFmtId="44" fontId="5" fillId="0" borderId="8" xfId="0" applyNumberFormat="1" applyFont="1" applyBorder="1"/>
    <xf numFmtId="0" fontId="34" fillId="0" borderId="0" xfId="0" applyFont="1"/>
    <xf numFmtId="44" fontId="34" fillId="0" borderId="0" xfId="0" applyNumberFormat="1" applyFont="1"/>
    <xf numFmtId="0" fontId="5" fillId="0" borderId="20" xfId="0" applyFont="1" applyBorder="1" applyAlignment="1">
      <alignment vertical="top"/>
    </xf>
    <xf numFmtId="44" fontId="6" fillId="0" borderId="5" xfId="1" applyFont="1" applyBorder="1" applyAlignment="1">
      <alignment vertical="center"/>
    </xf>
    <xf numFmtId="44" fontId="12" fillId="0" borderId="5" xfId="1" applyFont="1" applyBorder="1" applyAlignment="1">
      <alignment vertical="center"/>
    </xf>
    <xf numFmtId="44" fontId="12" fillId="0" borderId="17" xfId="1" applyFont="1" applyBorder="1" applyAlignment="1">
      <alignment vertical="center"/>
    </xf>
    <xf numFmtId="44" fontId="8" fillId="4" borderId="5" xfId="1" applyFont="1" applyFill="1" applyBorder="1" applyAlignment="1"/>
    <xf numFmtId="44" fontId="16" fillId="0" borderId="5" xfId="1" applyFont="1" applyBorder="1"/>
    <xf numFmtId="44" fontId="25" fillId="5" borderId="7" xfId="1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44" fontId="16" fillId="0" borderId="5" xfId="1" applyFont="1" applyBorder="1" applyAlignment="1">
      <alignment vertical="center"/>
    </xf>
    <xf numFmtId="44" fontId="8" fillId="4" borderId="7" xfId="1" applyFont="1" applyFill="1" applyBorder="1" applyAlignment="1">
      <alignment vertical="center" wrapText="1"/>
    </xf>
    <xf numFmtId="0" fontId="9" fillId="0" borderId="7" xfId="0" applyFont="1" applyBorder="1"/>
    <xf numFmtId="0" fontId="35" fillId="0" borderId="0" xfId="0" applyFont="1"/>
    <xf numFmtId="0" fontId="36" fillId="0" borderId="0" xfId="0" applyFont="1"/>
    <xf numFmtId="0" fontId="33" fillId="0" borderId="0" xfId="0" applyFont="1"/>
    <xf numFmtId="0" fontId="7" fillId="0" borderId="15" xfId="0" applyFont="1" applyBorder="1" applyAlignment="1">
      <alignment horizontal="left" vertical="center"/>
    </xf>
    <xf numFmtId="0" fontId="37" fillId="0" borderId="0" xfId="0" applyFont="1"/>
    <xf numFmtId="44" fontId="7" fillId="3" borderId="21" xfId="1" applyFont="1" applyFill="1" applyBorder="1"/>
    <xf numFmtId="44" fontId="15" fillId="3" borderId="31" xfId="1" applyFont="1" applyFill="1" applyBorder="1"/>
    <xf numFmtId="44" fontId="28" fillId="0" borderId="1" xfId="1" applyFont="1" applyBorder="1" applyAlignment="1">
      <alignment vertical="center"/>
    </xf>
    <xf numFmtId="0" fontId="38" fillId="0" borderId="0" xfId="0" applyFont="1" applyAlignment="1">
      <alignment vertical="center"/>
    </xf>
    <xf numFmtId="0" fontId="0" fillId="0" borderId="0" xfId="0" applyAlignment="1">
      <alignment vertical="top"/>
    </xf>
    <xf numFmtId="44" fontId="39" fillId="0" borderId="0" xfId="0" applyNumberFormat="1" applyFont="1"/>
    <xf numFmtId="0" fontId="33" fillId="0" borderId="30" xfId="0" applyFont="1" applyBorder="1" applyAlignment="1">
      <alignment horizontal="right"/>
    </xf>
    <xf numFmtId="0" fontId="33" fillId="0" borderId="30" xfId="0" quotePrefix="1" applyFont="1" applyBorder="1"/>
    <xf numFmtId="0" fontId="33" fillId="0" borderId="30" xfId="0" applyFont="1" applyBorder="1"/>
    <xf numFmtId="44" fontId="2" fillId="0" borderId="0" xfId="1" applyFont="1" applyFill="1" applyBorder="1"/>
    <xf numFmtId="44" fontId="2" fillId="0" borderId="0" xfId="1" quotePrefix="1" applyFont="1" applyFill="1" applyBorder="1"/>
    <xf numFmtId="44" fontId="0" fillId="0" borderId="0" xfId="0" applyNumberFormat="1"/>
    <xf numFmtId="44" fontId="12" fillId="0" borderId="32" xfId="1" applyFont="1" applyBorder="1" applyAlignment="1">
      <alignment vertical="center"/>
    </xf>
    <xf numFmtId="44" fontId="5" fillId="0" borderId="4" xfId="1" applyFont="1" applyBorder="1" applyAlignment="1">
      <alignment vertical="center"/>
    </xf>
    <xf numFmtId="44" fontId="25" fillId="5" borderId="16" xfId="1" applyFont="1" applyFill="1" applyBorder="1" applyAlignment="1">
      <alignment horizontal="left" vertical="center"/>
    </xf>
    <xf numFmtId="44" fontId="25" fillId="5" borderId="12" xfId="1" applyFont="1" applyFill="1" applyBorder="1" applyAlignment="1">
      <alignment horizontal="left" vertical="center"/>
    </xf>
    <xf numFmtId="44" fontId="25" fillId="5" borderId="13" xfId="1" applyFont="1" applyFill="1" applyBorder="1" applyAlignment="1">
      <alignment horizontal="left" vertical="center"/>
    </xf>
    <xf numFmtId="0" fontId="22" fillId="5" borderId="0" xfId="0" applyFont="1" applyFill="1" applyAlignment="1">
      <alignment vertical="top"/>
    </xf>
    <xf numFmtId="44" fontId="12" fillId="0" borderId="24" xfId="1" applyFont="1" applyBorder="1" applyAlignment="1">
      <alignment horizontal="center" vertical="center"/>
    </xf>
    <xf numFmtId="44" fontId="6" fillId="0" borderId="23" xfId="1" applyFont="1" applyBorder="1" applyAlignment="1">
      <alignment horizontal="center" vertical="center"/>
    </xf>
    <xf numFmtId="44" fontId="12" fillId="0" borderId="23" xfId="1" applyFont="1" applyBorder="1" applyAlignment="1">
      <alignment horizontal="center" vertical="center"/>
    </xf>
    <xf numFmtId="44" fontId="25" fillId="5" borderId="20" xfId="1" applyFont="1" applyFill="1" applyBorder="1" applyAlignment="1">
      <alignment horizontal="left" vertical="center" wrapText="1"/>
    </xf>
    <xf numFmtId="44" fontId="25" fillId="5" borderId="2" xfId="1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44" fontId="8" fillId="4" borderId="2" xfId="1" applyFont="1" applyFill="1" applyBorder="1" applyAlignment="1">
      <alignment vertical="center" wrapText="1"/>
    </xf>
    <xf numFmtId="0" fontId="9" fillId="0" borderId="2" xfId="0" applyFont="1" applyBorder="1"/>
    <xf numFmtId="0" fontId="7" fillId="0" borderId="11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 wrapText="1"/>
    </xf>
    <xf numFmtId="0" fontId="0" fillId="0" borderId="31" xfId="0" applyBorder="1"/>
    <xf numFmtId="0" fontId="12" fillId="0" borderId="31" xfId="0" applyFont="1" applyBorder="1"/>
    <xf numFmtId="0" fontId="7" fillId="0" borderId="31" xfId="0" applyFont="1" applyBorder="1" applyAlignment="1">
      <alignment horizontal="center" vertical="center" wrapText="1"/>
    </xf>
    <xf numFmtId="44" fontId="5" fillId="0" borderId="29" xfId="1" applyFont="1" applyBorder="1" applyAlignment="1">
      <alignment vertical="center"/>
    </xf>
    <xf numFmtId="44" fontId="8" fillId="5" borderId="32" xfId="1" applyFont="1" applyFill="1" applyBorder="1" applyAlignment="1">
      <alignment vertical="center" wrapText="1"/>
    </xf>
    <xf numFmtId="44" fontId="6" fillId="0" borderId="32" xfId="1" applyFont="1" applyBorder="1" applyAlignment="1">
      <alignment vertical="center"/>
    </xf>
    <xf numFmtId="44" fontId="16" fillId="0" borderId="32" xfId="1" applyFont="1" applyBorder="1" applyAlignment="1">
      <alignment vertical="center"/>
    </xf>
    <xf numFmtId="44" fontId="12" fillId="0" borderId="34" xfId="1" applyFont="1" applyBorder="1" applyAlignment="1">
      <alignment vertical="center"/>
    </xf>
    <xf numFmtId="0" fontId="27" fillId="0" borderId="4" xfId="0" applyFont="1" applyBorder="1" applyAlignment="1">
      <alignment horizontal="left" vertical="center" wrapText="1"/>
    </xf>
    <xf numFmtId="44" fontId="6" fillId="0" borderId="2" xfId="1" applyFont="1" applyBorder="1" applyAlignment="1">
      <alignment vertical="center"/>
    </xf>
    <xf numFmtId="44" fontId="12" fillId="0" borderId="2" xfId="1" applyFont="1" applyBorder="1" applyAlignment="1">
      <alignment vertical="center"/>
    </xf>
    <xf numFmtId="44" fontId="16" fillId="0" borderId="2" xfId="1" applyFont="1" applyBorder="1" applyAlignment="1">
      <alignment vertical="center"/>
    </xf>
    <xf numFmtId="44" fontId="12" fillId="0" borderId="3" xfId="1" applyFont="1" applyBorder="1" applyAlignment="1">
      <alignment vertical="center"/>
    </xf>
    <xf numFmtId="0" fontId="27" fillId="0" borderId="38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40" xfId="0" applyFont="1" applyBorder="1" applyAlignment="1">
      <alignment horizontal="left" vertical="center" wrapText="1"/>
    </xf>
    <xf numFmtId="0" fontId="41" fillId="0" borderId="0" xfId="0" applyFont="1" applyAlignment="1">
      <alignment horizontal="right"/>
    </xf>
    <xf numFmtId="0" fontId="41" fillId="0" borderId="0" xfId="0" quotePrefix="1" applyFont="1" applyAlignment="1">
      <alignment horizontal="right"/>
    </xf>
    <xf numFmtId="0" fontId="41" fillId="0" borderId="0" xfId="0" applyFont="1" applyAlignment="1">
      <alignment horizontal="center"/>
    </xf>
    <xf numFmtId="0" fontId="29" fillId="5" borderId="0" xfId="0" applyFont="1" applyFill="1"/>
    <xf numFmtId="44" fontId="42" fillId="6" borderId="1" xfId="1" applyFont="1" applyFill="1" applyBorder="1"/>
    <xf numFmtId="44" fontId="43" fillId="0" borderId="1" xfId="0" applyNumberFormat="1" applyFont="1" applyBorder="1"/>
    <xf numFmtId="44" fontId="44" fillId="0" borderId="2" xfId="0" applyNumberFormat="1" applyFont="1" applyBorder="1"/>
    <xf numFmtId="44" fontId="12" fillId="0" borderId="0" xfId="0" applyNumberFormat="1" applyFont="1"/>
    <xf numFmtId="44" fontId="5" fillId="0" borderId="0" xfId="0" applyNumberFormat="1" applyFont="1"/>
    <xf numFmtId="0" fontId="9" fillId="6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44" fontId="44" fillId="0" borderId="1" xfId="0" applyNumberFormat="1" applyFont="1" applyBorder="1"/>
    <xf numFmtId="0" fontId="40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6" xfId="0" applyBorder="1" applyAlignment="1">
      <alignment vertical="top"/>
    </xf>
    <xf numFmtId="0" fontId="9" fillId="6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40" fillId="0" borderId="1" xfId="0" applyFont="1" applyBorder="1" applyAlignment="1">
      <alignment horizontal="center" vertical="top"/>
    </xf>
    <xf numFmtId="44" fontId="40" fillId="0" borderId="1" xfId="0" applyNumberFormat="1" applyFont="1" applyBorder="1"/>
    <xf numFmtId="44" fontId="12" fillId="0" borderId="1" xfId="0" applyNumberFormat="1" applyFont="1" applyBorder="1"/>
    <xf numFmtId="44" fontId="0" fillId="0" borderId="1" xfId="0" applyNumberFormat="1" applyBorder="1"/>
    <xf numFmtId="0" fontId="0" fillId="0" borderId="1" xfId="0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14" fillId="0" borderId="0" xfId="0" quotePrefix="1" applyFont="1"/>
    <xf numFmtId="44" fontId="14" fillId="0" borderId="0" xfId="0" applyNumberFormat="1" applyFont="1"/>
    <xf numFmtId="0" fontId="1" fillId="0" borderId="0" xfId="0" applyFont="1"/>
    <xf numFmtId="0" fontId="8" fillId="0" borderId="1" xfId="0" applyFont="1" applyBorder="1" applyAlignment="1">
      <alignment horizontal="left" vertical="center" wrapText="1"/>
    </xf>
    <xf numFmtId="164" fontId="8" fillId="4" borderId="1" xfId="1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 wrapText="1"/>
    </xf>
    <xf numFmtId="44" fontId="8" fillId="4" borderId="32" xfId="1" applyFont="1" applyFill="1" applyBorder="1" applyAlignment="1">
      <alignment vertical="center" wrapText="1"/>
    </xf>
    <xf numFmtId="164" fontId="8" fillId="4" borderId="32" xfId="1" applyNumberFormat="1" applyFont="1" applyFill="1" applyBorder="1" applyAlignment="1">
      <alignment horizontal="center" vertical="center" wrapText="1"/>
    </xf>
    <xf numFmtId="44" fontId="28" fillId="0" borderId="32" xfId="1" applyFont="1" applyBorder="1" applyAlignment="1">
      <alignment vertical="center"/>
    </xf>
    <xf numFmtId="44" fontId="7" fillId="3" borderId="2" xfId="1" applyFont="1" applyFill="1" applyBorder="1"/>
    <xf numFmtId="44" fontId="15" fillId="3" borderId="18" xfId="1" applyFont="1" applyFill="1" applyBorder="1"/>
    <xf numFmtId="44" fontId="44" fillId="0" borderId="41" xfId="0" applyNumberFormat="1" applyFont="1" applyBorder="1"/>
    <xf numFmtId="0" fontId="12" fillId="0" borderId="32" xfId="0" applyFont="1" applyBorder="1" applyAlignment="1">
      <alignment vertical="top" wrapText="1"/>
    </xf>
    <xf numFmtId="44" fontId="12" fillId="0" borderId="32" xfId="0" applyNumberFormat="1" applyFont="1" applyBorder="1"/>
    <xf numFmtId="44" fontId="42" fillId="6" borderId="32" xfId="1" applyFont="1" applyFill="1" applyBorder="1"/>
    <xf numFmtId="44" fontId="43" fillId="0" borderId="32" xfId="0" applyNumberFormat="1" applyFont="1" applyBorder="1"/>
    <xf numFmtId="44" fontId="45" fillId="0" borderId="2" xfId="0" applyNumberFormat="1" applyFont="1" applyBorder="1"/>
    <xf numFmtId="44" fontId="44" fillId="0" borderId="3" xfId="0" applyNumberFormat="1" applyFont="1" applyBorder="1"/>
    <xf numFmtId="44" fontId="25" fillId="3" borderId="16" xfId="1" applyFont="1" applyFill="1" applyBorder="1" applyAlignment="1">
      <alignment horizontal="left" vertical="center"/>
    </xf>
    <xf numFmtId="44" fontId="25" fillId="3" borderId="5" xfId="1" applyFont="1" applyFill="1" applyBorder="1" applyAlignment="1">
      <alignment horizontal="center" vertical="center" wrapText="1"/>
    </xf>
    <xf numFmtId="44" fontId="14" fillId="7" borderId="1" xfId="1" applyFont="1" applyFill="1" applyBorder="1"/>
    <xf numFmtId="14" fontId="22" fillId="7" borderId="1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right" vertical="center"/>
    </xf>
    <xf numFmtId="14" fontId="10" fillId="0" borderId="0" xfId="0" applyNumberFormat="1" applyFont="1" applyAlignment="1">
      <alignment vertical="center"/>
    </xf>
    <xf numFmtId="0" fontId="46" fillId="0" borderId="0" xfId="0" applyFont="1"/>
    <xf numFmtId="44" fontId="47" fillId="0" borderId="32" xfId="0" applyNumberFormat="1" applyFont="1" applyBorder="1"/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vertical="top"/>
    </xf>
    <xf numFmtId="14" fontId="25" fillId="0" borderId="0" xfId="0" applyNumberFormat="1" applyFont="1" applyAlignment="1">
      <alignment horizontal="center" vertical="top"/>
    </xf>
    <xf numFmtId="0" fontId="22" fillId="5" borderId="0" xfId="0" applyFont="1" applyFill="1" applyAlignment="1" applyProtection="1">
      <alignment vertical="top"/>
      <protection locked="0"/>
    </xf>
    <xf numFmtId="14" fontId="22" fillId="5" borderId="0" xfId="0" applyNumberFormat="1" applyFont="1" applyFill="1" applyAlignment="1" applyProtection="1">
      <alignment horizontal="center" vertical="top"/>
      <protection locked="0"/>
    </xf>
    <xf numFmtId="1" fontId="27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27" fillId="5" borderId="32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Protection="1">
      <protection locked="0"/>
    </xf>
    <xf numFmtId="0" fontId="25" fillId="5" borderId="4" xfId="0" applyFont="1" applyFill="1" applyBorder="1" applyAlignment="1" applyProtection="1">
      <alignment horizontal="center"/>
      <protection locked="0"/>
    </xf>
    <xf numFmtId="44" fontId="25" fillId="5" borderId="16" xfId="1" applyFont="1" applyFill="1" applyBorder="1" applyAlignment="1" applyProtection="1">
      <alignment horizontal="left" vertical="center"/>
      <protection locked="0"/>
    </xf>
    <xf numFmtId="44" fontId="25" fillId="5" borderId="5" xfId="1" applyFont="1" applyFill="1" applyBorder="1" applyAlignment="1" applyProtection="1">
      <alignment horizontal="center" vertical="center" wrapText="1"/>
      <protection locked="0"/>
    </xf>
    <xf numFmtId="0" fontId="27" fillId="5" borderId="5" xfId="0" applyFont="1" applyFill="1" applyBorder="1" applyAlignment="1" applyProtection="1">
      <alignment horizontal="center" vertical="center" wrapText="1"/>
      <protection locked="0"/>
    </xf>
    <xf numFmtId="0" fontId="27" fillId="4" borderId="5" xfId="0" applyFont="1" applyFill="1" applyBorder="1" applyAlignment="1" applyProtection="1">
      <alignment horizontal="center" vertical="center" wrapText="1"/>
      <protection locked="0"/>
    </xf>
    <xf numFmtId="44" fontId="25" fillId="5" borderId="12" xfId="1" applyFont="1" applyFill="1" applyBorder="1" applyAlignment="1" applyProtection="1">
      <alignment horizontal="left" vertical="center"/>
      <protection locked="0"/>
    </xf>
    <xf numFmtId="44" fontId="25" fillId="5" borderId="1" xfId="1" applyFont="1" applyFill="1" applyBorder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 applyProtection="1">
      <alignment horizontal="center" vertical="center" wrapText="1"/>
      <protection locked="0"/>
    </xf>
    <xf numFmtId="0" fontId="27" fillId="4" borderId="1" xfId="0" applyFont="1" applyFill="1" applyBorder="1" applyAlignment="1" applyProtection="1">
      <alignment horizontal="center" vertical="center" wrapText="1"/>
      <protection locked="0"/>
    </xf>
    <xf numFmtId="44" fontId="25" fillId="5" borderId="20" xfId="1" applyFont="1" applyFill="1" applyBorder="1" applyAlignment="1" applyProtection="1">
      <alignment horizontal="left" vertical="center" wrapText="1"/>
      <protection locked="0"/>
    </xf>
    <xf numFmtId="44" fontId="25" fillId="5" borderId="2" xfId="1" applyFont="1" applyFill="1" applyBorder="1" applyAlignment="1" applyProtection="1">
      <alignment horizontal="center" vertical="center" wrapText="1"/>
      <protection locked="0"/>
    </xf>
    <xf numFmtId="0" fontId="27" fillId="5" borderId="2" xfId="0" applyFont="1" applyFill="1" applyBorder="1" applyAlignment="1" applyProtection="1">
      <alignment horizontal="center" vertical="center" wrapText="1"/>
      <protection locked="0"/>
    </xf>
    <xf numFmtId="44" fontId="25" fillId="3" borderId="5" xfId="1" applyFont="1" applyFill="1" applyBorder="1" applyAlignment="1" applyProtection="1">
      <alignment horizontal="center" vertical="center" wrapText="1"/>
      <protection locked="0"/>
    </xf>
    <xf numFmtId="44" fontId="8" fillId="5" borderId="1" xfId="1" applyFont="1" applyFill="1" applyBorder="1" applyAlignment="1" applyProtection="1">
      <alignment vertical="center" wrapText="1"/>
      <protection locked="0"/>
    </xf>
    <xf numFmtId="44" fontId="8" fillId="5" borderId="32" xfId="1" applyFont="1" applyFill="1" applyBorder="1" applyAlignment="1" applyProtection="1">
      <alignment vertical="center" wrapText="1"/>
      <protection locked="0"/>
    </xf>
    <xf numFmtId="44" fontId="25" fillId="5" borderId="13" xfId="1" applyFont="1" applyFill="1" applyBorder="1" applyAlignment="1" applyProtection="1">
      <alignment horizontal="left" vertical="center"/>
      <protection locked="0"/>
    </xf>
    <xf numFmtId="44" fontId="25" fillId="5" borderId="7" xfId="1" applyFont="1" applyFill="1" applyBorder="1" applyAlignment="1" applyProtection="1">
      <alignment horizontal="center" vertical="center" wrapText="1"/>
      <protection locked="0"/>
    </xf>
    <xf numFmtId="0" fontId="27" fillId="5" borderId="7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29" fillId="0" borderId="0" xfId="0" applyFont="1" applyAlignment="1">
      <alignment horizontal="left"/>
    </xf>
    <xf numFmtId="0" fontId="5" fillId="0" borderId="9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44" fontId="28" fillId="0" borderId="5" xfId="1" applyFont="1" applyBorder="1" applyAlignment="1">
      <alignment horizontal="center" vertical="center"/>
    </xf>
    <xf numFmtId="44" fontId="28" fillId="0" borderId="1" xfId="1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44" fontId="6" fillId="0" borderId="23" xfId="1" applyFont="1" applyBorder="1" applyAlignment="1">
      <alignment horizontal="center" vertical="center"/>
    </xf>
    <xf numFmtId="44" fontId="6" fillId="0" borderId="25" xfId="1" applyFont="1" applyBorder="1" applyAlignment="1">
      <alignment horizontal="center" vertical="center"/>
    </xf>
    <xf numFmtId="44" fontId="6" fillId="0" borderId="21" xfId="1" applyFont="1" applyBorder="1" applyAlignment="1">
      <alignment horizontal="center" vertical="center"/>
    </xf>
    <xf numFmtId="44" fontId="12" fillId="0" borderId="23" xfId="1" applyFont="1" applyBorder="1" applyAlignment="1">
      <alignment horizontal="center" vertical="center"/>
    </xf>
    <xf numFmtId="44" fontId="12" fillId="0" borderId="25" xfId="1" applyFont="1" applyBorder="1" applyAlignment="1">
      <alignment horizontal="center" vertical="center"/>
    </xf>
    <xf numFmtId="44" fontId="12" fillId="0" borderId="21" xfId="1" applyFont="1" applyBorder="1" applyAlignment="1">
      <alignment horizontal="center" vertical="center"/>
    </xf>
    <xf numFmtId="44" fontId="12" fillId="0" borderId="24" xfId="1" applyFont="1" applyBorder="1" applyAlignment="1">
      <alignment horizontal="center" vertical="center"/>
    </xf>
    <xf numFmtId="44" fontId="12" fillId="0" borderId="26" xfId="1" applyFont="1" applyBorder="1" applyAlignment="1">
      <alignment horizontal="center" vertical="center"/>
    </xf>
    <xf numFmtId="44" fontId="12" fillId="0" borderId="22" xfId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25" fillId="5" borderId="37" xfId="0" applyFont="1" applyFill="1" applyBorder="1" applyAlignment="1" applyProtection="1">
      <alignment horizontal="left" vertical="center" wrapText="1"/>
      <protection locked="0"/>
    </xf>
    <xf numFmtId="0" fontId="25" fillId="5" borderId="42" xfId="0" applyFont="1" applyFill="1" applyBorder="1" applyAlignment="1" applyProtection="1">
      <alignment horizontal="left" vertical="center" wrapText="1"/>
      <protection locked="0"/>
    </xf>
    <xf numFmtId="0" fontId="25" fillId="5" borderId="41" xfId="0" applyFont="1" applyFill="1" applyBorder="1" applyAlignment="1" applyProtection="1">
      <alignment horizontal="left" vertical="center" wrapText="1"/>
      <protection locked="0"/>
    </xf>
    <xf numFmtId="0" fontId="25" fillId="5" borderId="33" xfId="0" applyFont="1" applyFill="1" applyBorder="1" applyAlignment="1" applyProtection="1">
      <alignment horizontal="left" vertical="top" wrapText="1"/>
      <protection locked="0"/>
    </xf>
    <xf numFmtId="0" fontId="25" fillId="5" borderId="43" xfId="0" applyFont="1" applyFill="1" applyBorder="1" applyAlignment="1" applyProtection="1">
      <alignment horizontal="left" vertical="top" wrapText="1"/>
      <protection locked="0"/>
    </xf>
    <xf numFmtId="0" fontId="25" fillId="5" borderId="44" xfId="0" applyFont="1" applyFill="1" applyBorder="1" applyAlignment="1" applyProtection="1">
      <alignment horizontal="left" vertical="top" wrapText="1"/>
      <protection locked="0"/>
    </xf>
    <xf numFmtId="0" fontId="27" fillId="4" borderId="15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27" fillId="4" borderId="35" xfId="0" applyFont="1" applyFill="1" applyBorder="1" applyAlignment="1">
      <alignment horizontal="center" vertical="center" wrapText="1"/>
    </xf>
    <xf numFmtId="0" fontId="27" fillId="4" borderId="36" xfId="0" applyFont="1" applyFill="1" applyBorder="1" applyAlignment="1">
      <alignment horizontal="left" vertical="center" wrapText="1"/>
    </xf>
    <xf numFmtId="0" fontId="27" fillId="4" borderId="45" xfId="0" applyFont="1" applyFill="1" applyBorder="1" applyAlignment="1">
      <alignment horizontal="left" vertical="center" wrapText="1"/>
    </xf>
    <xf numFmtId="0" fontId="27" fillId="4" borderId="46" xfId="0" applyFont="1" applyFill="1" applyBorder="1" applyAlignment="1">
      <alignment horizontal="left" vertical="center" wrapText="1"/>
    </xf>
    <xf numFmtId="0" fontId="25" fillId="5" borderId="37" xfId="0" applyFont="1" applyFill="1" applyBorder="1" applyAlignment="1">
      <alignment horizontal="left" vertical="center" wrapText="1"/>
    </xf>
    <xf numFmtId="0" fontId="25" fillId="5" borderId="42" xfId="0" applyFont="1" applyFill="1" applyBorder="1" applyAlignment="1">
      <alignment horizontal="left" vertical="center" wrapText="1"/>
    </xf>
    <xf numFmtId="0" fontId="25" fillId="5" borderId="41" xfId="0" applyFont="1" applyFill="1" applyBorder="1" applyAlignment="1">
      <alignment horizontal="left" vertical="center" wrapText="1"/>
    </xf>
    <xf numFmtId="0" fontId="25" fillId="5" borderId="33" xfId="0" applyFont="1" applyFill="1" applyBorder="1" applyAlignment="1">
      <alignment horizontal="left" vertical="top" wrapText="1"/>
    </xf>
    <xf numFmtId="0" fontId="25" fillId="5" borderId="43" xfId="0" applyFont="1" applyFill="1" applyBorder="1" applyAlignment="1">
      <alignment horizontal="left" vertical="top" wrapText="1"/>
    </xf>
    <xf numFmtId="0" fontId="25" fillId="5" borderId="44" xfId="0" applyFont="1" applyFill="1" applyBorder="1" applyAlignment="1">
      <alignment horizontal="left" vertical="top" wrapText="1"/>
    </xf>
  </cellXfs>
  <cellStyles count="2">
    <cellStyle name="Standard" xfId="0" builtinId="0"/>
    <cellStyle name="Währung" xfId="1" builtinId="4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3B5BC"/>
      <color rgb="FFE2A6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F6C47-D862-407E-9FF2-79B61EB91A01}">
  <sheetPr>
    <pageSetUpPr fitToPage="1"/>
  </sheetPr>
  <dimension ref="B1:L17"/>
  <sheetViews>
    <sheetView showGridLines="0" tabSelected="1" workbookViewId="0"/>
  </sheetViews>
  <sheetFormatPr baseColWidth="10" defaultColWidth="11.5546875" defaultRowHeight="13.8"/>
  <cols>
    <col min="1" max="1" width="1.77734375" style="13" customWidth="1"/>
    <col min="2" max="3" width="11.5546875" style="13"/>
    <col min="4" max="4" width="10.21875" style="13" customWidth="1"/>
    <col min="5" max="5" width="4.33203125" style="13" bestFit="1" customWidth="1"/>
    <col min="6" max="16384" width="11.5546875" style="13"/>
  </cols>
  <sheetData>
    <row r="1" spans="2:12" customFormat="1" ht="9" customHeight="1"/>
    <row r="2" spans="2:12" customFormat="1" ht="23.4">
      <c r="B2" s="6" t="s">
        <v>118</v>
      </c>
      <c r="I2" s="174" t="s">
        <v>133</v>
      </c>
      <c r="J2" s="175">
        <v>44908</v>
      </c>
    </row>
    <row r="3" spans="2:12" customFormat="1" ht="9" customHeight="1"/>
    <row r="4" spans="2:12" s="16" customFormat="1">
      <c r="B4" s="176" t="s">
        <v>125</v>
      </c>
    </row>
    <row r="5" spans="2:12" ht="14.4">
      <c r="B5" s="154" t="s">
        <v>129</v>
      </c>
      <c r="L5" s="10"/>
    </row>
    <row r="6" spans="2:12">
      <c r="B6" s="154" t="s">
        <v>130</v>
      </c>
    </row>
    <row r="7" spans="2:12">
      <c r="B7" s="154" t="s">
        <v>119</v>
      </c>
    </row>
    <row r="9" spans="2:12" s="16" customFormat="1">
      <c r="B9" s="176" t="s">
        <v>126</v>
      </c>
    </row>
    <row r="10" spans="2:12">
      <c r="B10" s="154" t="s">
        <v>120</v>
      </c>
      <c r="E10" s="100" t="s">
        <v>121</v>
      </c>
      <c r="F10" s="154" t="s">
        <v>122</v>
      </c>
    </row>
    <row r="11" spans="2:12">
      <c r="B11" s="154" t="s">
        <v>123</v>
      </c>
      <c r="F11" s="154" t="s">
        <v>124</v>
      </c>
    </row>
    <row r="12" spans="2:12" ht="14.4">
      <c r="B12" s="154" t="s">
        <v>127</v>
      </c>
      <c r="L12" s="10"/>
    </row>
    <row r="13" spans="2:12" ht="14.4">
      <c r="B13" s="154" t="s">
        <v>128</v>
      </c>
      <c r="L13" s="10"/>
    </row>
    <row r="14" spans="2:12" ht="14.4">
      <c r="B14" s="154"/>
      <c r="L14" s="10"/>
    </row>
    <row r="15" spans="2:12" ht="14.4">
      <c r="B15" s="10"/>
    </row>
    <row r="16" spans="2:12" ht="14.4">
      <c r="B16" s="10"/>
    </row>
    <row r="17" spans="2:2" ht="14.4">
      <c r="B17" s="10"/>
    </row>
  </sheetData>
  <sheetProtection algorithmName="SHA-512" hashValue="F2HlgJDubKvmOB3icOMrMsDJfkqKWD0UokYGSsYVQmVOhYKFbAjSN03IKSHCmKBltki0zQmxUy12NHqkN2RPNw==" saltValue="bj1atcBcsccGsYoDAY1TTQ==" spinCount="100000" sheet="1" objects="1" scenarios="1" selectLockedCells="1"/>
  <pageMargins left="0.25" right="0.25" top="0.75" bottom="0.75" header="0.3" footer="0.3"/>
  <pageSetup paperSize="9" scale="9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EB389-9E4F-44B7-B9CF-BC5F403CEC0C}">
  <sheetPr>
    <pageSetUpPr fitToPage="1"/>
  </sheetPr>
  <dimension ref="B1:P42"/>
  <sheetViews>
    <sheetView showGridLines="0" workbookViewId="0">
      <pane ySplit="9" topLeftCell="A10" activePane="bottomLeft" state="frozen"/>
      <selection pane="bottomLeft" activeCell="B2" sqref="B2"/>
    </sheetView>
  </sheetViews>
  <sheetFormatPr baseColWidth="10" defaultColWidth="11.44140625" defaultRowHeight="14.4" outlineLevelRow="1"/>
  <cols>
    <col min="1" max="1" width="1.77734375" customWidth="1"/>
    <col min="2" max="2" width="16.77734375" customWidth="1"/>
    <col min="3" max="3" width="13.77734375" customWidth="1"/>
    <col min="4" max="4" width="29.44140625" customWidth="1"/>
    <col min="5" max="9" width="9.77734375" customWidth="1"/>
    <col min="10" max="12" width="12" customWidth="1"/>
    <col min="13" max="13" width="12" hidden="1" customWidth="1"/>
    <col min="14" max="14" width="12" customWidth="1"/>
    <col min="15" max="15" width="11.77734375" style="8" customWidth="1"/>
  </cols>
  <sheetData>
    <row r="1" spans="2:16" ht="9" customHeight="1">
      <c r="O1"/>
    </row>
    <row r="2" spans="2:16" ht="21">
      <c r="B2" s="185" t="s">
        <v>137</v>
      </c>
      <c r="C2" s="185"/>
      <c r="D2" s="185"/>
      <c r="O2" s="78" t="s">
        <v>15</v>
      </c>
      <c r="P2" s="78" t="s">
        <v>18</v>
      </c>
    </row>
    <row r="3" spans="2:16" ht="9" customHeight="1" thickBot="1">
      <c r="O3" s="79"/>
      <c r="P3" s="79"/>
    </row>
    <row r="4" spans="2:16" ht="15" thickBot="1">
      <c r="B4" s="34" t="s">
        <v>3</v>
      </c>
      <c r="C4" s="186"/>
      <c r="E4" s="3" t="s">
        <v>15</v>
      </c>
      <c r="F4" s="186"/>
      <c r="G4" s="8"/>
      <c r="H4" s="129" t="s">
        <v>102</v>
      </c>
      <c r="I4" s="130">
        <f>SUMIF(D11:D27,"Fachkraft (Spiel-)Pädagogik",F11:F27)+SUMIF(D11:D27,"Fachkraft Kunst, Kultur, Handwerk, Medien",F11:F27)+SUMIF(D11:D27,"Fachkraft Natur- /Erlebnispädagogik, BNE, Medien",F11:F27)+SUMIF(D11:D27,"Fachkraft Pädagogik Schwerpunkt Partizipation/Demokratiebildung, Medien",F11:F27)</f>
        <v>0</v>
      </c>
      <c r="K4" s="128" t="s">
        <v>101</v>
      </c>
      <c r="L4" s="130" t="e">
        <f>"1 zu "&amp;ROUND(1/(I4/C4),0)</f>
        <v>#DIV/0!</v>
      </c>
      <c r="O4" s="79" t="s">
        <v>16</v>
      </c>
      <c r="P4" s="79" t="s">
        <v>12</v>
      </c>
    </row>
    <row r="5" spans="2:16" ht="15" thickBot="1">
      <c r="B5" s="36" t="s">
        <v>4</v>
      </c>
      <c r="C5" s="186"/>
      <c r="E5" s="3" t="s">
        <v>18</v>
      </c>
      <c r="F5" s="186"/>
      <c r="G5" s="8"/>
      <c r="H5" s="128" t="s">
        <v>103</v>
      </c>
      <c r="I5" s="130">
        <f>SUM(F11:F27)</f>
        <v>0</v>
      </c>
      <c r="K5" s="128" t="s">
        <v>100</v>
      </c>
      <c r="L5" s="130" t="e">
        <f>"1 zu "&amp;ROUND(1/(I5/C4),0)</f>
        <v>#DIV/0!</v>
      </c>
      <c r="O5" s="79" t="s">
        <v>31</v>
      </c>
      <c r="P5" s="79" t="s">
        <v>13</v>
      </c>
    </row>
    <row r="6" spans="2:16" ht="15" thickBot="1">
      <c r="B6" s="37" t="s">
        <v>5</v>
      </c>
      <c r="C6" s="186"/>
      <c r="D6" s="5" t="s">
        <v>6</v>
      </c>
      <c r="E6" s="8"/>
      <c r="F6" s="79" t="str">
        <f>'5'!F4&amp;"-"&amp;'5'!F5</f>
        <v>-</v>
      </c>
      <c r="O6" s="79" t="s">
        <v>33</v>
      </c>
      <c r="P6" s="79" t="s">
        <v>14</v>
      </c>
    </row>
    <row r="7" spans="2:16" ht="9" customHeight="1" thickBot="1">
      <c r="O7" s="79" t="s">
        <v>35</v>
      </c>
      <c r="P7" s="79"/>
    </row>
    <row r="8" spans="2:16" ht="28.2" customHeight="1" thickBot="1">
      <c r="B8" s="204" t="s">
        <v>7</v>
      </c>
      <c r="C8" s="205"/>
      <c r="D8" s="1" t="s">
        <v>8</v>
      </c>
      <c r="E8" s="1" t="s">
        <v>57</v>
      </c>
      <c r="F8" s="1" t="s">
        <v>53</v>
      </c>
      <c r="G8" s="1" t="s">
        <v>52</v>
      </c>
      <c r="H8" s="1" t="s">
        <v>9</v>
      </c>
      <c r="I8" s="1" t="s">
        <v>93</v>
      </c>
      <c r="J8" s="1" t="s">
        <v>56</v>
      </c>
      <c r="K8" s="1" t="s">
        <v>54</v>
      </c>
      <c r="L8" s="1" t="s">
        <v>17</v>
      </c>
      <c r="M8" s="38" t="s">
        <v>63</v>
      </c>
      <c r="N8" s="2" t="s">
        <v>55</v>
      </c>
    </row>
    <row r="9" spans="2:16" ht="2.4" customHeight="1"/>
    <row r="10" spans="2:16" ht="2.4" customHeight="1" thickBot="1"/>
    <row r="11" spans="2:16" ht="14.4" customHeight="1">
      <c r="B11" s="209" t="s">
        <v>23</v>
      </c>
      <c r="C11" s="210"/>
      <c r="D11" s="187"/>
      <c r="E11" s="188"/>
      <c r="F11" s="189"/>
      <c r="G11" s="190">
        <f>$C$6</f>
        <v>0</v>
      </c>
      <c r="H11" s="41">
        <f>$C$5</f>
        <v>0</v>
      </c>
      <c r="I11" s="41">
        <f>H11*G11</f>
        <v>0</v>
      </c>
      <c r="J11" s="42">
        <f>E11*F11*G11*H11</f>
        <v>0</v>
      </c>
      <c r="K11" s="219">
        <f>SUM(J11:J28)</f>
        <v>0</v>
      </c>
      <c r="L11" s="222">
        <f>IF(F5="Schnupper",M11/15/5/2*C4*C5*C6,IF(F5="Vertiefung",M11/24/15/8*C4*C5*C6,IF(F5="Abschluss",M11/60/1/8*C4*C5*C6,0)))</f>
        <v>0</v>
      </c>
      <c r="M11" s="215" t="e">
        <f>INDEX(Musterkalkulationen!$A$1:$M$14,MATCH('5'!F6,Musterkalkulationen!$C:$C,0),7,1)</f>
        <v>#N/A</v>
      </c>
      <c r="N11" s="225">
        <f>L11-K11</f>
        <v>0</v>
      </c>
    </row>
    <row r="12" spans="2:16">
      <c r="B12" s="211"/>
      <c r="C12" s="212"/>
      <c r="D12" s="191"/>
      <c r="E12" s="192"/>
      <c r="F12" s="193"/>
      <c r="G12" s="194">
        <f t="shared" ref="G12:G29" si="0">$C$6</f>
        <v>0</v>
      </c>
      <c r="H12" s="45">
        <f t="shared" ref="H12:H29" si="1">$C$5</f>
        <v>0</v>
      </c>
      <c r="I12" s="45">
        <f t="shared" ref="I12:I27" si="2">H12*G12</f>
        <v>0</v>
      </c>
      <c r="J12" s="46">
        <f t="shared" ref="J12:J27" si="3">E12*F12*G12*H12</f>
        <v>0</v>
      </c>
      <c r="K12" s="220"/>
      <c r="L12" s="223"/>
      <c r="M12" s="216"/>
      <c r="N12" s="226"/>
    </row>
    <row r="13" spans="2:16">
      <c r="B13" s="211"/>
      <c r="C13" s="212"/>
      <c r="D13" s="191"/>
      <c r="E13" s="192"/>
      <c r="F13" s="193"/>
      <c r="G13" s="194">
        <f t="shared" si="0"/>
        <v>0</v>
      </c>
      <c r="H13" s="45">
        <f t="shared" si="1"/>
        <v>0</v>
      </c>
      <c r="I13" s="45">
        <f t="shared" si="2"/>
        <v>0</v>
      </c>
      <c r="J13" s="46">
        <f t="shared" si="3"/>
        <v>0</v>
      </c>
      <c r="K13" s="220"/>
      <c r="L13" s="223"/>
      <c r="M13" s="216"/>
      <c r="N13" s="226"/>
    </row>
    <row r="14" spans="2:16">
      <c r="B14" s="211"/>
      <c r="C14" s="212"/>
      <c r="D14" s="191"/>
      <c r="E14" s="192"/>
      <c r="F14" s="193"/>
      <c r="G14" s="194">
        <f t="shared" si="0"/>
        <v>0</v>
      </c>
      <c r="H14" s="45">
        <f t="shared" si="1"/>
        <v>0</v>
      </c>
      <c r="I14" s="45">
        <f t="shared" si="2"/>
        <v>0</v>
      </c>
      <c r="J14" s="46">
        <f t="shared" si="3"/>
        <v>0</v>
      </c>
      <c r="K14" s="220"/>
      <c r="L14" s="223"/>
      <c r="M14" s="216"/>
      <c r="N14" s="226"/>
    </row>
    <row r="15" spans="2:16" ht="15" thickBot="1">
      <c r="B15" s="211"/>
      <c r="C15" s="212"/>
      <c r="D15" s="191"/>
      <c r="E15" s="192"/>
      <c r="F15" s="193"/>
      <c r="G15" s="194">
        <f t="shared" si="0"/>
        <v>0</v>
      </c>
      <c r="H15" s="45">
        <f t="shared" si="1"/>
        <v>0</v>
      </c>
      <c r="I15" s="45">
        <f t="shared" si="2"/>
        <v>0</v>
      </c>
      <c r="J15" s="46">
        <f t="shared" si="3"/>
        <v>0</v>
      </c>
      <c r="K15" s="220"/>
      <c r="L15" s="223"/>
      <c r="M15" s="216"/>
      <c r="N15" s="226"/>
    </row>
    <row r="16" spans="2:16" ht="14.4" hidden="1" customHeight="1" outlineLevel="1">
      <c r="B16" s="211"/>
      <c r="C16" s="212"/>
      <c r="D16" s="98"/>
      <c r="E16" s="43"/>
      <c r="F16" s="44"/>
      <c r="G16" s="45">
        <f t="shared" si="0"/>
        <v>0</v>
      </c>
      <c r="H16" s="45">
        <f t="shared" si="1"/>
        <v>0</v>
      </c>
      <c r="I16" s="45">
        <f t="shared" si="2"/>
        <v>0</v>
      </c>
      <c r="J16" s="46">
        <f t="shared" si="3"/>
        <v>0</v>
      </c>
      <c r="K16" s="220"/>
      <c r="L16" s="223"/>
      <c r="M16" s="216"/>
      <c r="N16" s="226"/>
    </row>
    <row r="17" spans="2:14" ht="14.4" hidden="1" customHeight="1" outlineLevel="1">
      <c r="B17" s="211"/>
      <c r="C17" s="212"/>
      <c r="D17" s="98"/>
      <c r="E17" s="43"/>
      <c r="F17" s="44"/>
      <c r="G17" s="45">
        <f t="shared" si="0"/>
        <v>0</v>
      </c>
      <c r="H17" s="45">
        <f t="shared" si="1"/>
        <v>0</v>
      </c>
      <c r="I17" s="45">
        <f t="shared" si="2"/>
        <v>0</v>
      </c>
      <c r="J17" s="46">
        <f t="shared" si="3"/>
        <v>0</v>
      </c>
      <c r="K17" s="220"/>
      <c r="L17" s="223"/>
      <c r="M17" s="216"/>
      <c r="N17" s="226"/>
    </row>
    <row r="18" spans="2:14" ht="14.4" hidden="1" customHeight="1" outlineLevel="1">
      <c r="B18" s="211"/>
      <c r="C18" s="212"/>
      <c r="D18" s="98"/>
      <c r="E18" s="43"/>
      <c r="F18" s="44"/>
      <c r="G18" s="45">
        <f t="shared" si="0"/>
        <v>0</v>
      </c>
      <c r="H18" s="45">
        <f t="shared" si="1"/>
        <v>0</v>
      </c>
      <c r="I18" s="45">
        <f t="shared" si="2"/>
        <v>0</v>
      </c>
      <c r="J18" s="46">
        <f>E18*F18*G18*H18</f>
        <v>0</v>
      </c>
      <c r="K18" s="220"/>
      <c r="L18" s="223"/>
      <c r="M18" s="47"/>
      <c r="N18" s="226"/>
    </row>
    <row r="19" spans="2:14" ht="14.4" hidden="1" customHeight="1" outlineLevel="1">
      <c r="B19" s="211"/>
      <c r="C19" s="212"/>
      <c r="D19" s="98"/>
      <c r="E19" s="43"/>
      <c r="F19" s="44"/>
      <c r="G19" s="45">
        <f t="shared" si="0"/>
        <v>0</v>
      </c>
      <c r="H19" s="45">
        <f t="shared" si="1"/>
        <v>0</v>
      </c>
      <c r="I19" s="45">
        <f t="shared" si="2"/>
        <v>0</v>
      </c>
      <c r="J19" s="46">
        <f t="shared" si="3"/>
        <v>0</v>
      </c>
      <c r="K19" s="220"/>
      <c r="L19" s="223"/>
      <c r="M19" s="47"/>
      <c r="N19" s="226"/>
    </row>
    <row r="20" spans="2:14" ht="14.4" hidden="1" customHeight="1" outlineLevel="1">
      <c r="B20" s="211"/>
      <c r="C20" s="212"/>
      <c r="D20" s="98"/>
      <c r="E20" s="43"/>
      <c r="F20" s="44"/>
      <c r="G20" s="45">
        <f t="shared" si="0"/>
        <v>0</v>
      </c>
      <c r="H20" s="45">
        <f t="shared" si="1"/>
        <v>0</v>
      </c>
      <c r="I20" s="45">
        <f t="shared" si="2"/>
        <v>0</v>
      </c>
      <c r="J20" s="46">
        <f t="shared" si="3"/>
        <v>0</v>
      </c>
      <c r="K20" s="220"/>
      <c r="L20" s="223"/>
      <c r="M20" s="47"/>
      <c r="N20" s="226"/>
    </row>
    <row r="21" spans="2:14" ht="14.4" hidden="1" customHeight="1" outlineLevel="1">
      <c r="B21" s="211"/>
      <c r="C21" s="212"/>
      <c r="D21" s="98"/>
      <c r="E21" s="43"/>
      <c r="F21" s="44"/>
      <c r="G21" s="45">
        <f t="shared" si="0"/>
        <v>0</v>
      </c>
      <c r="H21" s="45">
        <f t="shared" si="1"/>
        <v>0</v>
      </c>
      <c r="I21" s="45">
        <f t="shared" si="2"/>
        <v>0</v>
      </c>
      <c r="J21" s="46">
        <f t="shared" si="3"/>
        <v>0</v>
      </c>
      <c r="K21" s="220"/>
      <c r="L21" s="223"/>
      <c r="M21" s="47"/>
      <c r="N21" s="226"/>
    </row>
    <row r="22" spans="2:14" ht="14.4" hidden="1" customHeight="1" outlineLevel="1">
      <c r="B22" s="211"/>
      <c r="C22" s="212"/>
      <c r="D22" s="98"/>
      <c r="E22" s="43"/>
      <c r="F22" s="44"/>
      <c r="G22" s="45">
        <f t="shared" si="0"/>
        <v>0</v>
      </c>
      <c r="H22" s="45">
        <f t="shared" si="1"/>
        <v>0</v>
      </c>
      <c r="I22" s="45">
        <f t="shared" si="2"/>
        <v>0</v>
      </c>
      <c r="J22" s="46">
        <f t="shared" si="3"/>
        <v>0</v>
      </c>
      <c r="K22" s="220"/>
      <c r="L22" s="223"/>
      <c r="M22" s="47"/>
      <c r="N22" s="226"/>
    </row>
    <row r="23" spans="2:14" ht="14.4" hidden="1" customHeight="1" outlineLevel="1">
      <c r="B23" s="211"/>
      <c r="C23" s="212"/>
      <c r="D23" s="98"/>
      <c r="E23" s="43"/>
      <c r="F23" s="44"/>
      <c r="G23" s="45">
        <f t="shared" si="0"/>
        <v>0</v>
      </c>
      <c r="H23" s="45">
        <f t="shared" si="1"/>
        <v>0</v>
      </c>
      <c r="I23" s="45">
        <f t="shared" si="2"/>
        <v>0</v>
      </c>
      <c r="J23" s="46">
        <f t="shared" si="3"/>
        <v>0</v>
      </c>
      <c r="K23" s="220"/>
      <c r="L23" s="223"/>
      <c r="M23" s="47"/>
      <c r="N23" s="226"/>
    </row>
    <row r="24" spans="2:14" ht="14.4" hidden="1" customHeight="1" outlineLevel="1">
      <c r="B24" s="211"/>
      <c r="C24" s="212"/>
      <c r="D24" s="98"/>
      <c r="E24" s="43"/>
      <c r="F24" s="44"/>
      <c r="G24" s="45">
        <f t="shared" si="0"/>
        <v>0</v>
      </c>
      <c r="H24" s="45">
        <f t="shared" si="1"/>
        <v>0</v>
      </c>
      <c r="I24" s="45">
        <f t="shared" si="2"/>
        <v>0</v>
      </c>
      <c r="J24" s="46">
        <f t="shared" si="3"/>
        <v>0</v>
      </c>
      <c r="K24" s="220"/>
      <c r="L24" s="223"/>
      <c r="M24" s="47"/>
      <c r="N24" s="226"/>
    </row>
    <row r="25" spans="2:14" ht="14.4" hidden="1" customHeight="1" outlineLevel="1">
      <c r="B25" s="211"/>
      <c r="C25" s="212"/>
      <c r="D25" s="98"/>
      <c r="E25" s="43"/>
      <c r="F25" s="44"/>
      <c r="G25" s="45">
        <f t="shared" si="0"/>
        <v>0</v>
      </c>
      <c r="H25" s="45">
        <f t="shared" si="1"/>
        <v>0</v>
      </c>
      <c r="I25" s="45">
        <f t="shared" si="2"/>
        <v>0</v>
      </c>
      <c r="J25" s="46">
        <f t="shared" si="3"/>
        <v>0</v>
      </c>
      <c r="K25" s="220"/>
      <c r="L25" s="223"/>
      <c r="M25" s="47"/>
      <c r="N25" s="226"/>
    </row>
    <row r="26" spans="2:14" ht="14.4" hidden="1" customHeight="1" outlineLevel="1">
      <c r="B26" s="211"/>
      <c r="C26" s="212"/>
      <c r="D26" s="98"/>
      <c r="E26" s="43"/>
      <c r="F26" s="44"/>
      <c r="G26" s="45">
        <f t="shared" si="0"/>
        <v>0</v>
      </c>
      <c r="H26" s="45">
        <f t="shared" si="1"/>
        <v>0</v>
      </c>
      <c r="I26" s="45">
        <f t="shared" si="2"/>
        <v>0</v>
      </c>
      <c r="J26" s="46">
        <f t="shared" si="3"/>
        <v>0</v>
      </c>
      <c r="K26" s="220"/>
      <c r="L26" s="223"/>
      <c r="M26" s="47"/>
      <c r="N26" s="226"/>
    </row>
    <row r="27" spans="2:14" ht="14.4" hidden="1" customHeight="1" outlineLevel="1" thickBot="1">
      <c r="B27" s="213"/>
      <c r="C27" s="214"/>
      <c r="D27" s="99"/>
      <c r="E27" s="72"/>
      <c r="F27" s="73"/>
      <c r="G27" s="74">
        <f t="shared" si="0"/>
        <v>0</v>
      </c>
      <c r="H27" s="74">
        <f t="shared" si="1"/>
        <v>0</v>
      </c>
      <c r="I27" s="74">
        <f t="shared" si="2"/>
        <v>0</v>
      </c>
      <c r="J27" s="76">
        <f t="shared" si="3"/>
        <v>0</v>
      </c>
      <c r="K27" s="220"/>
      <c r="L27" s="223"/>
      <c r="M27" s="77"/>
      <c r="N27" s="226"/>
    </row>
    <row r="28" spans="2:14" ht="14.4" customHeight="1" collapsed="1" thickBot="1">
      <c r="B28" s="217" t="s">
        <v>81</v>
      </c>
      <c r="C28" s="218"/>
      <c r="D28" s="195" t="s">
        <v>104</v>
      </c>
      <c r="E28" s="196"/>
      <c r="F28" s="197"/>
      <c r="G28" s="107" t="s">
        <v>83</v>
      </c>
      <c r="H28" s="107" t="s">
        <v>83</v>
      </c>
      <c r="I28" s="197"/>
      <c r="J28" s="108">
        <f>I28*F28*E28</f>
        <v>0</v>
      </c>
      <c r="K28" s="221"/>
      <c r="L28" s="224"/>
      <c r="M28" s="109"/>
      <c r="N28" s="227"/>
    </row>
    <row r="29" spans="2:14" ht="15" customHeight="1" thickBot="1">
      <c r="B29" s="209" t="s">
        <v>82</v>
      </c>
      <c r="C29" s="210"/>
      <c r="D29" s="170" t="s">
        <v>92</v>
      </c>
      <c r="E29" s="171">
        <v>5</v>
      </c>
      <c r="F29" s="189"/>
      <c r="G29" s="41">
        <f t="shared" si="0"/>
        <v>0</v>
      </c>
      <c r="H29" s="41">
        <f t="shared" si="1"/>
        <v>0</v>
      </c>
      <c r="I29" s="41"/>
      <c r="J29" s="70">
        <f>E29*F29*G29*H29</f>
        <v>0</v>
      </c>
      <c r="K29" s="102">
        <f>SUM(J29:J29)</f>
        <v>0</v>
      </c>
      <c r="L29" s="103">
        <f>IF(F5="Schnupper",M29/15/5/2*C4*C5*C6,IF(F5="Vertiefung",M29/24/15/8*C4*C5*C6,IF(F5="Abschluss",M29/60/1/8*C4*C5*C6,0)))</f>
        <v>0</v>
      </c>
      <c r="M29" s="71" t="e">
        <f>INDEX(Musterkalkulationen!$A$1:$M$14,MATCH('5'!F6,Musterkalkulationen!$C:$C,0),8,1)</f>
        <v>#N/A</v>
      </c>
      <c r="N29" s="101">
        <f>L29-K29</f>
        <v>0</v>
      </c>
    </row>
    <row r="30" spans="2:14" ht="28.2" customHeight="1">
      <c r="B30" s="228" t="s">
        <v>10</v>
      </c>
      <c r="C30" s="125" t="s">
        <v>11</v>
      </c>
      <c r="D30" s="240" t="s">
        <v>132</v>
      </c>
      <c r="E30" s="241"/>
      <c r="F30" s="241"/>
      <c r="G30" s="241"/>
      <c r="H30" s="241"/>
      <c r="I30" s="242"/>
      <c r="J30" s="42">
        <f>C4*C5*C6*1</f>
        <v>0</v>
      </c>
      <c r="K30" s="67">
        <f>J30</f>
        <v>0</v>
      </c>
      <c r="L30" s="68">
        <f>IF(F5="Schnupper",M30/15/5/2*C4*C5*C6,IF(F5="Vertiefung",M30/24/15/8*C4*C5*C6,IF(F5="Abschluss",M30/60/1/8*C4*C5*C6,0)))</f>
        <v>0</v>
      </c>
      <c r="M30" s="75" t="e">
        <f>INDEX(Musterkalkulationen!$A$1:$M$14,MATCH('5'!F6,Musterkalkulationen!$C:$C,0),9,1)</f>
        <v>#N/A</v>
      </c>
      <c r="N30" s="69">
        <f>L30-K30</f>
        <v>0</v>
      </c>
    </row>
    <row r="31" spans="2:14" ht="28.2" customHeight="1">
      <c r="B31" s="229"/>
      <c r="C31" s="126" t="s">
        <v>84</v>
      </c>
      <c r="D31" s="231" t="s">
        <v>72</v>
      </c>
      <c r="E31" s="232"/>
      <c r="F31" s="232"/>
      <c r="G31" s="232"/>
      <c r="H31" s="232"/>
      <c r="I31" s="233"/>
      <c r="J31" s="199"/>
      <c r="K31" s="49">
        <f>J31</f>
        <v>0</v>
      </c>
      <c r="L31" s="50">
        <f>IF(F5="Schnupper",M31/15/5*C4*C5,IF(F5="Vertiefung",M31/24/15*C4*C5,IF(F5="Abschluss",M31/60/1*C4*C5,0)))</f>
        <v>0</v>
      </c>
      <c r="M31" s="51" t="e">
        <f>INDEX(Musterkalkulationen!$A$1:$M$14,MATCH('5'!F6,Musterkalkulationen!$C:$C,0),10,1)</f>
        <v>#N/A</v>
      </c>
      <c r="N31" s="48">
        <f>L31-K31</f>
        <v>0</v>
      </c>
    </row>
    <row r="32" spans="2:14" ht="28.2" customHeight="1" thickBot="1">
      <c r="B32" s="229"/>
      <c r="C32" s="127" t="s">
        <v>27</v>
      </c>
      <c r="D32" s="234" t="s">
        <v>73</v>
      </c>
      <c r="E32" s="235"/>
      <c r="F32" s="235"/>
      <c r="G32" s="235"/>
      <c r="H32" s="235"/>
      <c r="I32" s="236"/>
      <c r="J32" s="200"/>
      <c r="K32" s="117">
        <f>J32</f>
        <v>0</v>
      </c>
      <c r="L32" s="95">
        <f>IF(F5="Schnupper",M32/15/5*C4*C5,IF(F5="Vertiefung",M32/24/15*C4*C5,IF(F5="Abschluss",M32/60/1*C4*C5,0)))</f>
        <v>0</v>
      </c>
      <c r="M32" s="118" t="e">
        <f>INDEX(Musterkalkulationen!$A$1:$M$14,MATCH('5'!F6,Musterkalkulationen!$C:$C,0),11,1)</f>
        <v>#N/A</v>
      </c>
      <c r="N32" s="119">
        <f>L32-K32</f>
        <v>0</v>
      </c>
    </row>
    <row r="33" spans="2:14" ht="28.2" customHeight="1" thickBot="1">
      <c r="B33" s="230"/>
      <c r="C33" s="120" t="s">
        <v>85</v>
      </c>
      <c r="D33" s="237"/>
      <c r="E33" s="238"/>
      <c r="F33" s="238"/>
      <c r="G33" s="238"/>
      <c r="H33" s="238"/>
      <c r="I33" s="238"/>
      <c r="J33" s="239"/>
      <c r="K33" s="121">
        <f>K32+K31+K30</f>
        <v>0</v>
      </c>
      <c r="L33" s="122">
        <f>L32+L31+L30</f>
        <v>0</v>
      </c>
      <c r="M33" s="123"/>
      <c r="N33" s="124">
        <f>N32+N31+N30</f>
        <v>0</v>
      </c>
    </row>
    <row r="34" spans="2:14" ht="15" customHeight="1" thickBot="1">
      <c r="B34" s="110" t="s">
        <v>62</v>
      </c>
      <c r="C34" s="111"/>
      <c r="D34" s="112"/>
      <c r="E34" s="112"/>
      <c r="F34" s="112"/>
      <c r="G34" s="112"/>
      <c r="H34" s="113"/>
      <c r="I34" s="113"/>
      <c r="J34" s="114"/>
      <c r="K34" s="83">
        <f>SUM(K11:K32)</f>
        <v>0</v>
      </c>
      <c r="L34" s="83">
        <f>SUM(L11:L32)</f>
        <v>0</v>
      </c>
      <c r="M34" s="84">
        <f>SUM(L37:L40)</f>
        <v>0</v>
      </c>
      <c r="N34" s="115">
        <f>L34-K34</f>
        <v>0</v>
      </c>
    </row>
    <row r="35" spans="2:14">
      <c r="B35" s="32"/>
      <c r="C35" s="11"/>
      <c r="H35" s="7"/>
      <c r="I35" s="7"/>
      <c r="J35" s="7"/>
      <c r="M35" s="4"/>
      <c r="N35" s="4"/>
    </row>
    <row r="36" spans="2:14">
      <c r="B36" s="10"/>
      <c r="H36" s="7"/>
      <c r="I36" s="7"/>
      <c r="M36" s="4"/>
      <c r="N36" s="4"/>
    </row>
    <row r="37" spans="2:14">
      <c r="B37" s="10"/>
      <c r="E37" s="12"/>
      <c r="F37" s="12"/>
      <c r="H37" s="7"/>
      <c r="I37" s="7"/>
      <c r="K37" s="59"/>
      <c r="M37" s="33"/>
    </row>
    <row r="38" spans="2:14">
      <c r="B38" s="10"/>
      <c r="E38" s="12"/>
      <c r="F38" s="12"/>
    </row>
    <row r="39" spans="2:14">
      <c r="E39" s="12"/>
      <c r="F39" s="12"/>
    </row>
    <row r="40" spans="2:14">
      <c r="E40" s="57"/>
      <c r="F40" s="57"/>
      <c r="K40" s="59"/>
    </row>
    <row r="41" spans="2:14">
      <c r="E41" s="12"/>
      <c r="F41" s="12"/>
    </row>
    <row r="42" spans="2:14">
      <c r="B42" s="10"/>
      <c r="E42" s="12"/>
      <c r="F42" s="12"/>
    </row>
  </sheetData>
  <sheetProtection algorithmName="SHA-512" hashValue="+6Vo6D09+YIYMc5nlvNobIuHZbq3cWc7mn0b+XfXiK6L9uoNInd5kdjS+fsEkg66G9DBMEPpdmyM1cxzvqW7PA==" saltValue="ltc7w6olRHEgkHngpYFYaA==" spinCount="100000" sheet="1" objects="1" scenarios="1"/>
  <mergeCells count="13">
    <mergeCell ref="B29:C29"/>
    <mergeCell ref="B30:B33"/>
    <mergeCell ref="D30:I30"/>
    <mergeCell ref="D31:I31"/>
    <mergeCell ref="D32:I32"/>
    <mergeCell ref="D33:J33"/>
    <mergeCell ref="N11:N28"/>
    <mergeCell ref="B28:C28"/>
    <mergeCell ref="B8:C8"/>
    <mergeCell ref="B11:C27"/>
    <mergeCell ref="K11:K28"/>
    <mergeCell ref="L11:L28"/>
    <mergeCell ref="M11:M17"/>
  </mergeCells>
  <conditionalFormatting sqref="N11">
    <cfRule type="cellIs" dxfId="23" priority="3" operator="lessThan">
      <formula>0</formula>
    </cfRule>
    <cfRule type="cellIs" dxfId="22" priority="4" operator="greaterThanOrEqual">
      <formula>0</formula>
    </cfRule>
  </conditionalFormatting>
  <conditionalFormatting sqref="N29:N34">
    <cfRule type="cellIs" dxfId="21" priority="1" operator="lessThan">
      <formula>0</formula>
    </cfRule>
    <cfRule type="cellIs" dxfId="20" priority="2" operator="greaterThanOrEqual">
      <formula>0</formula>
    </cfRule>
  </conditionalFormatting>
  <dataValidations count="3">
    <dataValidation type="list" allowBlank="1" showInputMessage="1" showErrorMessage="1" sqref="D11:D27" xr:uid="{1E8A2C0C-0EC3-41CF-8E1B-170E5985E695}">
      <mc:AlternateContent xmlns:x12ac="http://schemas.microsoft.com/office/spreadsheetml/2011/1/ac" xmlns:mc="http://schemas.openxmlformats.org/markup-compatibility/2006">
        <mc:Choice Requires="x12ac">
          <x12ac:list>Fachkraft (Spiel-)Pädagogik," Fachkraft Kunst, Kultur, Handwerk, Medien"," Fachkraft Natur- /Erlebnispädagogik, BNE, Medien"," Fachkraft Pädagogik Schwerpunkt Partizipation/Demokratiebildung, Medien", Honorarkraft</x12ac:list>
        </mc:Choice>
        <mc:Fallback>
          <formula1>"Fachkraft (Spiel-)Pädagogik, Fachkraft Kunst, Kultur, Handwerk, Medien, Fachkraft Natur- /Erlebnispädagogik, BNE, Medien, Fachkraft Pädagogik Schwerpunkt Partizipation/Demokratiebildung, Medien, Honorarkraft"</formula1>
        </mc:Fallback>
      </mc:AlternateContent>
    </dataValidation>
    <dataValidation type="list" allowBlank="1" showInputMessage="1" showErrorMessage="1" sqref="F4" xr:uid="{29393B91-530C-40BE-A515-36AE3C9A1E36}">
      <formula1>$O$4:$O$7</formula1>
    </dataValidation>
    <dataValidation type="list" allowBlank="1" showInputMessage="1" showErrorMessage="1" sqref="F5" xr:uid="{F26DD433-E3E2-4706-B8FD-AFB0891668E1}">
      <formula1>$P$4:$P$6</formula1>
    </dataValidation>
  </dataValidations>
  <pageMargins left="0.25" right="0.25" top="0.75" bottom="0.75" header="0.3" footer="0.3"/>
  <pageSetup scale="7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BA46D-FBA3-432E-AC8A-E41294C8224F}">
  <sheetPr>
    <pageSetUpPr fitToPage="1"/>
  </sheetPr>
  <dimension ref="B1:P42"/>
  <sheetViews>
    <sheetView showGridLines="0" workbookViewId="0">
      <pane ySplit="9" topLeftCell="A10" activePane="bottomLeft" state="frozen"/>
      <selection pane="bottomLeft" activeCell="B2" sqref="B2"/>
    </sheetView>
  </sheetViews>
  <sheetFormatPr baseColWidth="10" defaultColWidth="11.44140625" defaultRowHeight="14.4" outlineLevelRow="1"/>
  <cols>
    <col min="1" max="1" width="1.77734375" customWidth="1"/>
    <col min="2" max="2" width="16.77734375" customWidth="1"/>
    <col min="3" max="3" width="13.77734375" customWidth="1"/>
    <col min="4" max="4" width="29.44140625" customWidth="1"/>
    <col min="5" max="9" width="9.77734375" customWidth="1"/>
    <col min="10" max="12" width="12" customWidth="1"/>
    <col min="13" max="13" width="12" hidden="1" customWidth="1"/>
    <col min="14" max="14" width="12" customWidth="1"/>
    <col min="15" max="15" width="11.77734375" style="8" customWidth="1"/>
  </cols>
  <sheetData>
    <row r="1" spans="2:16" ht="9" customHeight="1">
      <c r="O1"/>
    </row>
    <row r="2" spans="2:16" ht="21">
      <c r="B2" s="185" t="s">
        <v>138</v>
      </c>
      <c r="C2" s="185"/>
      <c r="D2" s="185"/>
      <c r="O2" s="78" t="s">
        <v>15</v>
      </c>
      <c r="P2" s="78" t="s">
        <v>18</v>
      </c>
    </row>
    <row r="3" spans="2:16" ht="9" customHeight="1" thickBot="1">
      <c r="O3" s="79"/>
      <c r="P3" s="79"/>
    </row>
    <row r="4" spans="2:16" ht="15" thickBot="1">
      <c r="B4" s="34" t="s">
        <v>3</v>
      </c>
      <c r="C4" s="186"/>
      <c r="E4" s="3" t="s">
        <v>15</v>
      </c>
      <c r="F4" s="186"/>
      <c r="G4" s="8"/>
      <c r="H4" s="129" t="s">
        <v>102</v>
      </c>
      <c r="I4" s="130">
        <f>SUMIF(D11:D27,"Fachkraft (Spiel-)Pädagogik",F11:F27)+SUMIF(D11:D27,"Fachkraft Kunst, Kultur, Handwerk, Medien",F11:F27)+SUMIF(D11:D27,"Fachkraft Natur- /Erlebnispädagogik, BNE, Medien",F11:F27)+SUMIF(D11:D27,"Fachkraft Pädagogik Schwerpunkt Partizipation/Demokratiebildung, Medien",F11:F27)</f>
        <v>0</v>
      </c>
      <c r="K4" s="128" t="s">
        <v>101</v>
      </c>
      <c r="L4" s="130" t="e">
        <f>"1 zu "&amp;ROUND(1/(I4/C4),0)</f>
        <v>#DIV/0!</v>
      </c>
      <c r="O4" s="79" t="s">
        <v>16</v>
      </c>
      <c r="P4" s="79" t="s">
        <v>12</v>
      </c>
    </row>
    <row r="5" spans="2:16" ht="15" thickBot="1">
      <c r="B5" s="36" t="s">
        <v>4</v>
      </c>
      <c r="C5" s="186"/>
      <c r="E5" s="3" t="s">
        <v>18</v>
      </c>
      <c r="F5" s="186"/>
      <c r="G5" s="8"/>
      <c r="H5" s="128" t="s">
        <v>103</v>
      </c>
      <c r="I5" s="130">
        <f>SUM(F11:F27)</f>
        <v>0</v>
      </c>
      <c r="K5" s="128" t="s">
        <v>100</v>
      </c>
      <c r="L5" s="130" t="e">
        <f>"1 zu "&amp;ROUND(1/(I5/C4),0)</f>
        <v>#DIV/0!</v>
      </c>
      <c r="O5" s="79" t="s">
        <v>31</v>
      </c>
      <c r="P5" s="79" t="s">
        <v>13</v>
      </c>
    </row>
    <row r="6" spans="2:16" ht="15" thickBot="1">
      <c r="B6" s="37" t="s">
        <v>5</v>
      </c>
      <c r="C6" s="186"/>
      <c r="D6" s="5" t="s">
        <v>6</v>
      </c>
      <c r="E6" s="8"/>
      <c r="F6" s="79" t="str">
        <f>'6'!F4&amp;"-"&amp;'6'!F5</f>
        <v>-</v>
      </c>
      <c r="O6" s="79" t="s">
        <v>33</v>
      </c>
      <c r="P6" s="79" t="s">
        <v>14</v>
      </c>
    </row>
    <row r="7" spans="2:16" ht="9" customHeight="1" thickBot="1">
      <c r="O7" s="79" t="s">
        <v>35</v>
      </c>
      <c r="P7" s="79"/>
    </row>
    <row r="8" spans="2:16" ht="28.2" customHeight="1" thickBot="1">
      <c r="B8" s="204" t="s">
        <v>7</v>
      </c>
      <c r="C8" s="205"/>
      <c r="D8" s="1" t="s">
        <v>8</v>
      </c>
      <c r="E8" s="1" t="s">
        <v>57</v>
      </c>
      <c r="F8" s="1" t="s">
        <v>53</v>
      </c>
      <c r="G8" s="1" t="s">
        <v>52</v>
      </c>
      <c r="H8" s="1" t="s">
        <v>9</v>
      </c>
      <c r="I8" s="1" t="s">
        <v>93</v>
      </c>
      <c r="J8" s="1" t="s">
        <v>56</v>
      </c>
      <c r="K8" s="1" t="s">
        <v>54</v>
      </c>
      <c r="L8" s="1" t="s">
        <v>17</v>
      </c>
      <c r="M8" s="38" t="s">
        <v>63</v>
      </c>
      <c r="N8" s="2" t="s">
        <v>55</v>
      </c>
    </row>
    <row r="9" spans="2:16" ht="2.4" customHeight="1"/>
    <row r="10" spans="2:16" ht="2.4" customHeight="1" thickBot="1"/>
    <row r="11" spans="2:16" ht="14.4" customHeight="1">
      <c r="B11" s="209" t="s">
        <v>23</v>
      </c>
      <c r="C11" s="210"/>
      <c r="D11" s="187"/>
      <c r="E11" s="188"/>
      <c r="F11" s="189"/>
      <c r="G11" s="190">
        <f>$C$6</f>
        <v>0</v>
      </c>
      <c r="H11" s="41">
        <f>$C$5</f>
        <v>0</v>
      </c>
      <c r="I11" s="41">
        <f>H11*G11</f>
        <v>0</v>
      </c>
      <c r="J11" s="42">
        <f>E11*F11*G11*H11</f>
        <v>0</v>
      </c>
      <c r="K11" s="219">
        <f>SUM(J11:J28)</f>
        <v>0</v>
      </c>
      <c r="L11" s="222">
        <f>IF(F5="Schnupper",M11/15/5/2*C4*C5*C6,IF(F5="Vertiefung",M11/24/15/8*C4*C5*C6,IF(F5="Abschluss",M11/60/1/8*C4*C5*C6,0)))</f>
        <v>0</v>
      </c>
      <c r="M11" s="215" t="e">
        <f>INDEX(Musterkalkulationen!$A$1:$M$14,MATCH('6'!F6,Musterkalkulationen!$C:$C,0),7,1)</f>
        <v>#N/A</v>
      </c>
      <c r="N11" s="225">
        <f>L11-K11</f>
        <v>0</v>
      </c>
    </row>
    <row r="12" spans="2:16">
      <c r="B12" s="211"/>
      <c r="C12" s="212"/>
      <c r="D12" s="191"/>
      <c r="E12" s="192"/>
      <c r="F12" s="193"/>
      <c r="G12" s="194">
        <f t="shared" ref="G12:G29" si="0">$C$6</f>
        <v>0</v>
      </c>
      <c r="H12" s="45">
        <f t="shared" ref="H12:H29" si="1">$C$5</f>
        <v>0</v>
      </c>
      <c r="I12" s="45">
        <f t="shared" ref="I12:I27" si="2">H12*G12</f>
        <v>0</v>
      </c>
      <c r="J12" s="46">
        <f t="shared" ref="J12:J27" si="3">E12*F12*G12*H12</f>
        <v>0</v>
      </c>
      <c r="K12" s="220"/>
      <c r="L12" s="223"/>
      <c r="M12" s="216"/>
      <c r="N12" s="226"/>
    </row>
    <row r="13" spans="2:16">
      <c r="B13" s="211"/>
      <c r="C13" s="212"/>
      <c r="D13" s="191"/>
      <c r="E13" s="192"/>
      <c r="F13" s="193"/>
      <c r="G13" s="194">
        <f t="shared" si="0"/>
        <v>0</v>
      </c>
      <c r="H13" s="45">
        <f t="shared" si="1"/>
        <v>0</v>
      </c>
      <c r="I13" s="45">
        <f t="shared" si="2"/>
        <v>0</v>
      </c>
      <c r="J13" s="46">
        <f t="shared" si="3"/>
        <v>0</v>
      </c>
      <c r="K13" s="220"/>
      <c r="L13" s="223"/>
      <c r="M13" s="216"/>
      <c r="N13" s="226"/>
    </row>
    <row r="14" spans="2:16">
      <c r="B14" s="211"/>
      <c r="C14" s="212"/>
      <c r="D14" s="191"/>
      <c r="E14" s="192"/>
      <c r="F14" s="193"/>
      <c r="G14" s="194">
        <f t="shared" si="0"/>
        <v>0</v>
      </c>
      <c r="H14" s="45">
        <f t="shared" si="1"/>
        <v>0</v>
      </c>
      <c r="I14" s="45">
        <f t="shared" si="2"/>
        <v>0</v>
      </c>
      <c r="J14" s="46">
        <f t="shared" si="3"/>
        <v>0</v>
      </c>
      <c r="K14" s="220"/>
      <c r="L14" s="223"/>
      <c r="M14" s="216"/>
      <c r="N14" s="226"/>
    </row>
    <row r="15" spans="2:16" ht="15" thickBot="1">
      <c r="B15" s="211"/>
      <c r="C15" s="212"/>
      <c r="D15" s="191"/>
      <c r="E15" s="192"/>
      <c r="F15" s="193"/>
      <c r="G15" s="194">
        <f t="shared" si="0"/>
        <v>0</v>
      </c>
      <c r="H15" s="45">
        <f t="shared" si="1"/>
        <v>0</v>
      </c>
      <c r="I15" s="45">
        <f t="shared" si="2"/>
        <v>0</v>
      </c>
      <c r="J15" s="46">
        <f t="shared" si="3"/>
        <v>0</v>
      </c>
      <c r="K15" s="220"/>
      <c r="L15" s="223"/>
      <c r="M15" s="216"/>
      <c r="N15" s="226"/>
    </row>
    <row r="16" spans="2:16" ht="14.4" hidden="1" customHeight="1" outlineLevel="1">
      <c r="B16" s="211"/>
      <c r="C16" s="212"/>
      <c r="D16" s="98"/>
      <c r="E16" s="43"/>
      <c r="F16" s="44"/>
      <c r="G16" s="45">
        <f t="shared" si="0"/>
        <v>0</v>
      </c>
      <c r="H16" s="45">
        <f t="shared" si="1"/>
        <v>0</v>
      </c>
      <c r="I16" s="45">
        <f t="shared" si="2"/>
        <v>0</v>
      </c>
      <c r="J16" s="46">
        <f t="shared" si="3"/>
        <v>0</v>
      </c>
      <c r="K16" s="220"/>
      <c r="L16" s="223"/>
      <c r="M16" s="216"/>
      <c r="N16" s="226"/>
    </row>
    <row r="17" spans="2:14" ht="14.4" hidden="1" customHeight="1" outlineLevel="1">
      <c r="B17" s="211"/>
      <c r="C17" s="212"/>
      <c r="D17" s="98"/>
      <c r="E17" s="43"/>
      <c r="F17" s="44"/>
      <c r="G17" s="45">
        <f t="shared" si="0"/>
        <v>0</v>
      </c>
      <c r="H17" s="45">
        <f t="shared" si="1"/>
        <v>0</v>
      </c>
      <c r="I17" s="45">
        <f t="shared" si="2"/>
        <v>0</v>
      </c>
      <c r="J17" s="46">
        <f t="shared" si="3"/>
        <v>0</v>
      </c>
      <c r="K17" s="220"/>
      <c r="L17" s="223"/>
      <c r="M17" s="216"/>
      <c r="N17" s="226"/>
    </row>
    <row r="18" spans="2:14" ht="14.4" hidden="1" customHeight="1" outlineLevel="1">
      <c r="B18" s="211"/>
      <c r="C18" s="212"/>
      <c r="D18" s="98"/>
      <c r="E18" s="43"/>
      <c r="F18" s="44"/>
      <c r="G18" s="45">
        <f t="shared" si="0"/>
        <v>0</v>
      </c>
      <c r="H18" s="45">
        <f t="shared" si="1"/>
        <v>0</v>
      </c>
      <c r="I18" s="45">
        <f t="shared" si="2"/>
        <v>0</v>
      </c>
      <c r="J18" s="46">
        <f>E18*F18*G18*H18</f>
        <v>0</v>
      </c>
      <c r="K18" s="220"/>
      <c r="L18" s="223"/>
      <c r="M18" s="47"/>
      <c r="N18" s="226"/>
    </row>
    <row r="19" spans="2:14" ht="14.4" hidden="1" customHeight="1" outlineLevel="1">
      <c r="B19" s="211"/>
      <c r="C19" s="212"/>
      <c r="D19" s="98"/>
      <c r="E19" s="43"/>
      <c r="F19" s="44"/>
      <c r="G19" s="45">
        <f t="shared" si="0"/>
        <v>0</v>
      </c>
      <c r="H19" s="45">
        <f t="shared" si="1"/>
        <v>0</v>
      </c>
      <c r="I19" s="45">
        <f t="shared" si="2"/>
        <v>0</v>
      </c>
      <c r="J19" s="46">
        <f t="shared" si="3"/>
        <v>0</v>
      </c>
      <c r="K19" s="220"/>
      <c r="L19" s="223"/>
      <c r="M19" s="47"/>
      <c r="N19" s="226"/>
    </row>
    <row r="20" spans="2:14" ht="14.4" hidden="1" customHeight="1" outlineLevel="1">
      <c r="B20" s="211"/>
      <c r="C20" s="212"/>
      <c r="D20" s="98"/>
      <c r="E20" s="43"/>
      <c r="F20" s="44"/>
      <c r="G20" s="45">
        <f t="shared" si="0"/>
        <v>0</v>
      </c>
      <c r="H20" s="45">
        <f t="shared" si="1"/>
        <v>0</v>
      </c>
      <c r="I20" s="45">
        <f t="shared" si="2"/>
        <v>0</v>
      </c>
      <c r="J20" s="46">
        <f t="shared" si="3"/>
        <v>0</v>
      </c>
      <c r="K20" s="220"/>
      <c r="L20" s="223"/>
      <c r="M20" s="47"/>
      <c r="N20" s="226"/>
    </row>
    <row r="21" spans="2:14" ht="14.4" hidden="1" customHeight="1" outlineLevel="1">
      <c r="B21" s="211"/>
      <c r="C21" s="212"/>
      <c r="D21" s="98"/>
      <c r="E21" s="43"/>
      <c r="F21" s="44"/>
      <c r="G21" s="45">
        <f t="shared" si="0"/>
        <v>0</v>
      </c>
      <c r="H21" s="45">
        <f t="shared" si="1"/>
        <v>0</v>
      </c>
      <c r="I21" s="45">
        <f t="shared" si="2"/>
        <v>0</v>
      </c>
      <c r="J21" s="46">
        <f t="shared" si="3"/>
        <v>0</v>
      </c>
      <c r="K21" s="220"/>
      <c r="L21" s="223"/>
      <c r="M21" s="47"/>
      <c r="N21" s="226"/>
    </row>
    <row r="22" spans="2:14" ht="14.4" hidden="1" customHeight="1" outlineLevel="1">
      <c r="B22" s="211"/>
      <c r="C22" s="212"/>
      <c r="D22" s="98"/>
      <c r="E22" s="43"/>
      <c r="F22" s="44"/>
      <c r="G22" s="45">
        <f t="shared" si="0"/>
        <v>0</v>
      </c>
      <c r="H22" s="45">
        <f t="shared" si="1"/>
        <v>0</v>
      </c>
      <c r="I22" s="45">
        <f t="shared" si="2"/>
        <v>0</v>
      </c>
      <c r="J22" s="46">
        <f t="shared" si="3"/>
        <v>0</v>
      </c>
      <c r="K22" s="220"/>
      <c r="L22" s="223"/>
      <c r="M22" s="47"/>
      <c r="N22" s="226"/>
    </row>
    <row r="23" spans="2:14" ht="14.4" hidden="1" customHeight="1" outlineLevel="1">
      <c r="B23" s="211"/>
      <c r="C23" s="212"/>
      <c r="D23" s="98"/>
      <c r="E23" s="43"/>
      <c r="F23" s="44"/>
      <c r="G23" s="45">
        <f t="shared" si="0"/>
        <v>0</v>
      </c>
      <c r="H23" s="45">
        <f t="shared" si="1"/>
        <v>0</v>
      </c>
      <c r="I23" s="45">
        <f t="shared" si="2"/>
        <v>0</v>
      </c>
      <c r="J23" s="46">
        <f t="shared" si="3"/>
        <v>0</v>
      </c>
      <c r="K23" s="220"/>
      <c r="L23" s="223"/>
      <c r="M23" s="47"/>
      <c r="N23" s="226"/>
    </row>
    <row r="24" spans="2:14" ht="14.4" hidden="1" customHeight="1" outlineLevel="1">
      <c r="B24" s="211"/>
      <c r="C24" s="212"/>
      <c r="D24" s="98"/>
      <c r="E24" s="43"/>
      <c r="F24" s="44"/>
      <c r="G24" s="45">
        <f t="shared" si="0"/>
        <v>0</v>
      </c>
      <c r="H24" s="45">
        <f t="shared" si="1"/>
        <v>0</v>
      </c>
      <c r="I24" s="45">
        <f t="shared" si="2"/>
        <v>0</v>
      </c>
      <c r="J24" s="46">
        <f t="shared" si="3"/>
        <v>0</v>
      </c>
      <c r="K24" s="220"/>
      <c r="L24" s="223"/>
      <c r="M24" s="47"/>
      <c r="N24" s="226"/>
    </row>
    <row r="25" spans="2:14" ht="14.4" hidden="1" customHeight="1" outlineLevel="1">
      <c r="B25" s="211"/>
      <c r="C25" s="212"/>
      <c r="D25" s="98"/>
      <c r="E25" s="43"/>
      <c r="F25" s="44"/>
      <c r="G25" s="45">
        <f t="shared" si="0"/>
        <v>0</v>
      </c>
      <c r="H25" s="45">
        <f t="shared" si="1"/>
        <v>0</v>
      </c>
      <c r="I25" s="45">
        <f t="shared" si="2"/>
        <v>0</v>
      </c>
      <c r="J25" s="46">
        <f t="shared" si="3"/>
        <v>0</v>
      </c>
      <c r="K25" s="220"/>
      <c r="L25" s="223"/>
      <c r="M25" s="47"/>
      <c r="N25" s="226"/>
    </row>
    <row r="26" spans="2:14" ht="14.4" hidden="1" customHeight="1" outlineLevel="1">
      <c r="B26" s="211"/>
      <c r="C26" s="212"/>
      <c r="D26" s="98"/>
      <c r="E26" s="43"/>
      <c r="F26" s="44"/>
      <c r="G26" s="45">
        <f t="shared" si="0"/>
        <v>0</v>
      </c>
      <c r="H26" s="45">
        <f t="shared" si="1"/>
        <v>0</v>
      </c>
      <c r="I26" s="45">
        <f t="shared" si="2"/>
        <v>0</v>
      </c>
      <c r="J26" s="46">
        <f t="shared" si="3"/>
        <v>0</v>
      </c>
      <c r="K26" s="220"/>
      <c r="L26" s="223"/>
      <c r="M26" s="47"/>
      <c r="N26" s="226"/>
    </row>
    <row r="27" spans="2:14" ht="14.4" hidden="1" customHeight="1" outlineLevel="1" thickBot="1">
      <c r="B27" s="213"/>
      <c r="C27" s="214"/>
      <c r="D27" s="99"/>
      <c r="E27" s="72"/>
      <c r="F27" s="73"/>
      <c r="G27" s="74">
        <f t="shared" si="0"/>
        <v>0</v>
      </c>
      <c r="H27" s="74">
        <f t="shared" si="1"/>
        <v>0</v>
      </c>
      <c r="I27" s="74">
        <f t="shared" si="2"/>
        <v>0</v>
      </c>
      <c r="J27" s="76">
        <f t="shared" si="3"/>
        <v>0</v>
      </c>
      <c r="K27" s="220"/>
      <c r="L27" s="223"/>
      <c r="M27" s="77"/>
      <c r="N27" s="226"/>
    </row>
    <row r="28" spans="2:14" ht="14.4" customHeight="1" collapsed="1" thickBot="1">
      <c r="B28" s="217" t="s">
        <v>81</v>
      </c>
      <c r="C28" s="218"/>
      <c r="D28" s="195" t="s">
        <v>104</v>
      </c>
      <c r="E28" s="196"/>
      <c r="F28" s="197"/>
      <c r="G28" s="107" t="s">
        <v>83</v>
      </c>
      <c r="H28" s="107" t="s">
        <v>83</v>
      </c>
      <c r="I28" s="197"/>
      <c r="J28" s="108">
        <f>I28*F28*E28</f>
        <v>0</v>
      </c>
      <c r="K28" s="221"/>
      <c r="L28" s="224"/>
      <c r="M28" s="109"/>
      <c r="N28" s="227"/>
    </row>
    <row r="29" spans="2:14" ht="15" customHeight="1" thickBot="1">
      <c r="B29" s="209" t="s">
        <v>82</v>
      </c>
      <c r="C29" s="210"/>
      <c r="D29" s="170" t="s">
        <v>92</v>
      </c>
      <c r="E29" s="171">
        <v>5</v>
      </c>
      <c r="F29" s="189"/>
      <c r="G29" s="41">
        <f t="shared" si="0"/>
        <v>0</v>
      </c>
      <c r="H29" s="41">
        <f t="shared" si="1"/>
        <v>0</v>
      </c>
      <c r="I29" s="41"/>
      <c r="J29" s="70">
        <f>E29*F29*G29*H29</f>
        <v>0</v>
      </c>
      <c r="K29" s="102">
        <f>SUM(J29:J29)</f>
        <v>0</v>
      </c>
      <c r="L29" s="103">
        <f>IF(F5="Schnupper",M29/15/5/2*C4*C5*C6,IF(F5="Vertiefung",M29/24/15/8*C4*C5*C6,IF(F5="Abschluss",M29/60/1/8*C4*C5*C6,0)))</f>
        <v>0</v>
      </c>
      <c r="M29" s="71" t="e">
        <f>INDEX(Musterkalkulationen!$A$1:$M$14,MATCH('6'!F6,Musterkalkulationen!$C:$C,0),8,1)</f>
        <v>#N/A</v>
      </c>
      <c r="N29" s="101">
        <f>L29-K29</f>
        <v>0</v>
      </c>
    </row>
    <row r="30" spans="2:14" ht="28.2" customHeight="1">
      <c r="B30" s="228" t="s">
        <v>10</v>
      </c>
      <c r="C30" s="125" t="s">
        <v>11</v>
      </c>
      <c r="D30" s="240" t="s">
        <v>132</v>
      </c>
      <c r="E30" s="241"/>
      <c r="F30" s="241"/>
      <c r="G30" s="241"/>
      <c r="H30" s="241"/>
      <c r="I30" s="242"/>
      <c r="J30" s="42">
        <f>C4*C5*C6*1</f>
        <v>0</v>
      </c>
      <c r="K30" s="67">
        <f>J30</f>
        <v>0</v>
      </c>
      <c r="L30" s="68">
        <f>IF(F5="Schnupper",M30/15/5/2*C4*C5*C6,IF(F5="Vertiefung",M30/24/15/8*C4*C5*C6,IF(F5="Abschluss",M30/60/1/8*C4*C5*C6,0)))</f>
        <v>0</v>
      </c>
      <c r="M30" s="75" t="e">
        <f>INDEX(Musterkalkulationen!$A$1:$M$14,MATCH('6'!F6,Musterkalkulationen!$C:$C,0),9,1)</f>
        <v>#N/A</v>
      </c>
      <c r="N30" s="69">
        <f>L30-K30</f>
        <v>0</v>
      </c>
    </row>
    <row r="31" spans="2:14" ht="28.2" customHeight="1">
      <c r="B31" s="229"/>
      <c r="C31" s="126" t="s">
        <v>84</v>
      </c>
      <c r="D31" s="231" t="s">
        <v>72</v>
      </c>
      <c r="E31" s="232"/>
      <c r="F31" s="232"/>
      <c r="G31" s="232"/>
      <c r="H31" s="232"/>
      <c r="I31" s="233"/>
      <c r="J31" s="199"/>
      <c r="K31" s="49">
        <f>J31</f>
        <v>0</v>
      </c>
      <c r="L31" s="50">
        <f>IF(F5="Schnupper",M31/15/5*C4*C5,IF(F5="Vertiefung",M31/24/15*C4*C5,IF(F5="Abschluss",M31/60/1*C4*C5,0)))</f>
        <v>0</v>
      </c>
      <c r="M31" s="51" t="e">
        <f>INDEX(Musterkalkulationen!$A$1:$M$14,MATCH('6'!F6,Musterkalkulationen!$C:$C,0),10,1)</f>
        <v>#N/A</v>
      </c>
      <c r="N31" s="48">
        <f>L31-K31</f>
        <v>0</v>
      </c>
    </row>
    <row r="32" spans="2:14" ht="28.2" customHeight="1" thickBot="1">
      <c r="B32" s="229"/>
      <c r="C32" s="127" t="s">
        <v>27</v>
      </c>
      <c r="D32" s="234" t="s">
        <v>73</v>
      </c>
      <c r="E32" s="235"/>
      <c r="F32" s="235"/>
      <c r="G32" s="235"/>
      <c r="H32" s="235"/>
      <c r="I32" s="236"/>
      <c r="J32" s="200"/>
      <c r="K32" s="117">
        <f>J32</f>
        <v>0</v>
      </c>
      <c r="L32" s="95">
        <f>IF(F5="Schnupper",M32/15/5*C4*C5,IF(F5="Vertiefung",M32/24/15*C4*C5,IF(F5="Abschluss",M32/60/1*C4*C5,0)))</f>
        <v>0</v>
      </c>
      <c r="M32" s="118" t="e">
        <f>INDEX(Musterkalkulationen!$A$1:$M$14,MATCH('6'!F6,Musterkalkulationen!$C:$C,0),11,1)</f>
        <v>#N/A</v>
      </c>
      <c r="N32" s="119">
        <f>L32-K32</f>
        <v>0</v>
      </c>
    </row>
    <row r="33" spans="2:14" ht="28.2" customHeight="1" thickBot="1">
      <c r="B33" s="230"/>
      <c r="C33" s="120" t="s">
        <v>85</v>
      </c>
      <c r="D33" s="237"/>
      <c r="E33" s="238"/>
      <c r="F33" s="238"/>
      <c r="G33" s="238"/>
      <c r="H33" s="238"/>
      <c r="I33" s="238"/>
      <c r="J33" s="239"/>
      <c r="K33" s="121">
        <f>K32+K31+K30</f>
        <v>0</v>
      </c>
      <c r="L33" s="122">
        <f>L32+L31+L30</f>
        <v>0</v>
      </c>
      <c r="M33" s="123"/>
      <c r="N33" s="124">
        <f>N32+N31+N30</f>
        <v>0</v>
      </c>
    </row>
    <row r="34" spans="2:14" ht="15" customHeight="1" thickBot="1">
      <c r="B34" s="110" t="s">
        <v>62</v>
      </c>
      <c r="C34" s="111"/>
      <c r="D34" s="112"/>
      <c r="E34" s="112"/>
      <c r="F34" s="112"/>
      <c r="G34" s="112"/>
      <c r="H34" s="113"/>
      <c r="I34" s="113"/>
      <c r="J34" s="114"/>
      <c r="K34" s="83">
        <f>SUM(K11:K32)</f>
        <v>0</v>
      </c>
      <c r="L34" s="83">
        <f>SUM(L11:L32)</f>
        <v>0</v>
      </c>
      <c r="M34" s="84">
        <f>SUM(L37:L40)</f>
        <v>0</v>
      </c>
      <c r="N34" s="115">
        <f>L34-K34</f>
        <v>0</v>
      </c>
    </row>
    <row r="35" spans="2:14">
      <c r="B35" s="32"/>
      <c r="C35" s="11"/>
      <c r="H35" s="7"/>
      <c r="I35" s="7"/>
      <c r="J35" s="7"/>
      <c r="M35" s="4"/>
      <c r="N35" s="4"/>
    </row>
    <row r="36" spans="2:14">
      <c r="B36" s="10"/>
      <c r="H36" s="7"/>
      <c r="I36" s="7"/>
      <c r="M36" s="4"/>
      <c r="N36" s="4"/>
    </row>
    <row r="37" spans="2:14">
      <c r="B37" s="10"/>
      <c r="E37" s="12"/>
      <c r="F37" s="12"/>
      <c r="H37" s="7"/>
      <c r="I37" s="7"/>
      <c r="K37" s="59"/>
      <c r="M37" s="33"/>
    </row>
    <row r="38" spans="2:14">
      <c r="B38" s="10"/>
      <c r="E38" s="12"/>
      <c r="F38" s="12"/>
    </row>
    <row r="39" spans="2:14">
      <c r="E39" s="12"/>
      <c r="F39" s="12"/>
    </row>
    <row r="40" spans="2:14">
      <c r="E40" s="57"/>
      <c r="F40" s="57"/>
      <c r="K40" s="59"/>
    </row>
    <row r="41" spans="2:14">
      <c r="E41" s="12"/>
      <c r="F41" s="12"/>
    </row>
    <row r="42" spans="2:14">
      <c r="B42" s="10"/>
      <c r="E42" s="12"/>
      <c r="F42" s="12"/>
    </row>
  </sheetData>
  <sheetProtection algorithmName="SHA-512" hashValue="NP0Ti+Iu3kbz2pn4nkDkbcNhZr+ZhHObgm+NnZcgLVz6tJoho22UeVSmu5DneRaUAL5dzxhXhsuoFJS66MZdKQ==" saltValue="UTFt8cV36Ti6NMehotI7bg==" spinCount="100000" sheet="1" objects="1" scenarios="1"/>
  <mergeCells count="13">
    <mergeCell ref="B29:C29"/>
    <mergeCell ref="B30:B33"/>
    <mergeCell ref="D30:I30"/>
    <mergeCell ref="D31:I31"/>
    <mergeCell ref="D32:I32"/>
    <mergeCell ref="D33:J33"/>
    <mergeCell ref="N11:N28"/>
    <mergeCell ref="B28:C28"/>
    <mergeCell ref="B8:C8"/>
    <mergeCell ref="B11:C27"/>
    <mergeCell ref="K11:K28"/>
    <mergeCell ref="L11:L28"/>
    <mergeCell ref="M11:M17"/>
  </mergeCells>
  <conditionalFormatting sqref="N11">
    <cfRule type="cellIs" dxfId="19" priority="3" operator="lessThan">
      <formula>0</formula>
    </cfRule>
    <cfRule type="cellIs" dxfId="18" priority="4" operator="greaterThanOrEqual">
      <formula>0</formula>
    </cfRule>
  </conditionalFormatting>
  <conditionalFormatting sqref="N29:N34">
    <cfRule type="cellIs" dxfId="17" priority="1" operator="lessThan">
      <formula>0</formula>
    </cfRule>
    <cfRule type="cellIs" dxfId="16" priority="2" operator="greaterThanOrEqual">
      <formula>0</formula>
    </cfRule>
  </conditionalFormatting>
  <dataValidations count="3">
    <dataValidation type="list" allowBlank="1" showInputMessage="1" showErrorMessage="1" sqref="F5" xr:uid="{6601E002-A197-4E97-93FA-F76710F2CE22}">
      <formula1>$P$4:$P$6</formula1>
    </dataValidation>
    <dataValidation type="list" allowBlank="1" showInputMessage="1" showErrorMessage="1" sqref="F4" xr:uid="{4AE0B7A6-6236-48DF-AD1E-3410A47B65AA}">
      <formula1>$O$4:$O$7</formula1>
    </dataValidation>
    <dataValidation type="list" allowBlank="1" showInputMessage="1" showErrorMessage="1" sqref="D11:D27" xr:uid="{9B6E6310-1E47-4F07-98EA-D2625184C308}">
      <mc:AlternateContent xmlns:x12ac="http://schemas.microsoft.com/office/spreadsheetml/2011/1/ac" xmlns:mc="http://schemas.openxmlformats.org/markup-compatibility/2006">
        <mc:Choice Requires="x12ac">
          <x12ac:list>Fachkraft (Spiel-)Pädagogik," Fachkraft Kunst, Kultur, Handwerk, Medien"," Fachkraft Natur- /Erlebnispädagogik, BNE, Medien"," Fachkraft Pädagogik Schwerpunkt Partizipation/Demokratiebildung, Medien", Honorarkraft</x12ac:list>
        </mc:Choice>
        <mc:Fallback>
          <formula1>"Fachkraft (Spiel-)Pädagogik, Fachkraft Kunst, Kultur, Handwerk, Medien, Fachkraft Natur- /Erlebnispädagogik, BNE, Medien, Fachkraft Pädagogik Schwerpunkt Partizipation/Demokratiebildung, Medien, Honorarkraft"</formula1>
        </mc:Fallback>
      </mc:AlternateContent>
    </dataValidation>
  </dataValidations>
  <pageMargins left="0.25" right="0.25" top="0.75" bottom="0.75" header="0.3" footer="0.3"/>
  <pageSetup scale="73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8DDE4-8A32-49D0-AFB7-E36957568903}">
  <sheetPr>
    <pageSetUpPr fitToPage="1"/>
  </sheetPr>
  <dimension ref="B1:P42"/>
  <sheetViews>
    <sheetView showGridLines="0" workbookViewId="0">
      <pane ySplit="9" topLeftCell="A10" activePane="bottomLeft" state="frozen"/>
      <selection activeCell="B2" sqref="B2"/>
      <selection pane="bottomLeft" activeCell="B2" sqref="B2"/>
    </sheetView>
  </sheetViews>
  <sheetFormatPr baseColWidth="10" defaultColWidth="11.44140625" defaultRowHeight="14.4" outlineLevelRow="1"/>
  <cols>
    <col min="1" max="1" width="1.77734375" customWidth="1"/>
    <col min="2" max="2" width="16.77734375" customWidth="1"/>
    <col min="3" max="3" width="13.77734375" customWidth="1"/>
    <col min="4" max="4" width="29.44140625" customWidth="1"/>
    <col min="5" max="9" width="9.77734375" customWidth="1"/>
    <col min="10" max="12" width="12" customWidth="1"/>
    <col min="13" max="13" width="12" hidden="1" customWidth="1"/>
    <col min="14" max="14" width="12" customWidth="1"/>
    <col min="15" max="15" width="11.77734375" style="8" customWidth="1"/>
  </cols>
  <sheetData>
    <row r="1" spans="2:16" ht="9" customHeight="1">
      <c r="O1"/>
    </row>
    <row r="2" spans="2:16" ht="21">
      <c r="B2" s="131" t="s">
        <v>139</v>
      </c>
      <c r="C2" s="131"/>
      <c r="D2" s="131"/>
      <c r="O2" s="78" t="s">
        <v>15</v>
      </c>
      <c r="P2" s="78" t="s">
        <v>18</v>
      </c>
    </row>
    <row r="3" spans="2:16" ht="9" customHeight="1" thickBot="1">
      <c r="O3" s="79"/>
      <c r="P3" s="79"/>
    </row>
    <row r="4" spans="2:16" ht="15" thickBot="1">
      <c r="B4" s="34" t="s">
        <v>3</v>
      </c>
      <c r="C4" s="35"/>
      <c r="E4" s="3" t="s">
        <v>15</v>
      </c>
      <c r="F4" s="35"/>
      <c r="G4" s="8"/>
      <c r="H4" s="129" t="s">
        <v>102</v>
      </c>
      <c r="I4" s="130">
        <f>SUMIF(D11:D27,"Fachkraft (Spiel-)Pädagogik",F11:F27)+SUMIF(D11:D27,"Fachkraft Kunst, Kultur, Handwerk, Medien",F11:F27)+SUMIF(D11:D27,"Fachkraft Natur- /Erlebnispädagogik, BNE, Medien",F11:F27)+SUMIF(D11:D27,"Fachkraft Pädagogik Schwerpunkt Partizipation/Demokratiebildung, Medien",F11:F27)</f>
        <v>0</v>
      </c>
      <c r="K4" s="128" t="s">
        <v>101</v>
      </c>
      <c r="L4" s="130" t="e">
        <f>"1 zu "&amp;ROUND(1/(I4/C4),0)</f>
        <v>#DIV/0!</v>
      </c>
      <c r="O4" s="79" t="s">
        <v>16</v>
      </c>
      <c r="P4" s="79" t="s">
        <v>12</v>
      </c>
    </row>
    <row r="5" spans="2:16" ht="15" thickBot="1">
      <c r="B5" s="36" t="s">
        <v>4</v>
      </c>
      <c r="C5" s="35"/>
      <c r="E5" s="3" t="s">
        <v>18</v>
      </c>
      <c r="F5" s="35"/>
      <c r="G5" s="8"/>
      <c r="H5" s="128" t="s">
        <v>103</v>
      </c>
      <c r="I5" s="130">
        <f>SUM(F11:F27)</f>
        <v>0</v>
      </c>
      <c r="K5" s="128" t="s">
        <v>100</v>
      </c>
      <c r="L5" s="130" t="e">
        <f>"1 zu "&amp;ROUND(1/(I5/C4),0)</f>
        <v>#DIV/0!</v>
      </c>
      <c r="O5" s="79" t="s">
        <v>31</v>
      </c>
      <c r="P5" s="79" t="s">
        <v>13</v>
      </c>
    </row>
    <row r="6" spans="2:16" ht="15" thickBot="1">
      <c r="B6" s="37" t="s">
        <v>5</v>
      </c>
      <c r="C6" s="35"/>
      <c r="D6" s="5" t="s">
        <v>6</v>
      </c>
      <c r="E6" s="8"/>
      <c r="F6" s="79" t="str">
        <f>'7'!F4&amp;"-"&amp;'7'!F5</f>
        <v>-</v>
      </c>
      <c r="O6" s="79" t="s">
        <v>33</v>
      </c>
      <c r="P6" s="79" t="s">
        <v>14</v>
      </c>
    </row>
    <row r="7" spans="2:16" ht="9" customHeight="1" thickBot="1">
      <c r="O7" s="79" t="s">
        <v>35</v>
      </c>
      <c r="P7" s="79"/>
    </row>
    <row r="8" spans="2:16" ht="28.2" customHeight="1" thickBot="1">
      <c r="B8" s="204" t="s">
        <v>7</v>
      </c>
      <c r="C8" s="205"/>
      <c r="D8" s="1" t="s">
        <v>8</v>
      </c>
      <c r="E8" s="1" t="s">
        <v>57</v>
      </c>
      <c r="F8" s="1" t="s">
        <v>53</v>
      </c>
      <c r="G8" s="1" t="s">
        <v>52</v>
      </c>
      <c r="H8" s="1" t="s">
        <v>9</v>
      </c>
      <c r="I8" s="1" t="s">
        <v>93</v>
      </c>
      <c r="J8" s="1" t="s">
        <v>56</v>
      </c>
      <c r="K8" s="1" t="s">
        <v>54</v>
      </c>
      <c r="L8" s="1" t="s">
        <v>17</v>
      </c>
      <c r="M8" s="38" t="s">
        <v>63</v>
      </c>
      <c r="N8" s="2" t="s">
        <v>55</v>
      </c>
    </row>
    <row r="9" spans="2:16" ht="2.4" customHeight="1"/>
    <row r="10" spans="2:16" ht="2.4" customHeight="1" thickBot="1"/>
    <row r="11" spans="2:16" ht="14.4" customHeight="1">
      <c r="B11" s="209" t="s">
        <v>23</v>
      </c>
      <c r="C11" s="210"/>
      <c r="D11" s="97"/>
      <c r="E11" s="39"/>
      <c r="F11" s="40"/>
      <c r="G11" s="41">
        <f>$C$6</f>
        <v>0</v>
      </c>
      <c r="H11" s="41">
        <f>$C$5</f>
        <v>0</v>
      </c>
      <c r="I11" s="41">
        <f>H11*G11</f>
        <v>0</v>
      </c>
      <c r="J11" s="42">
        <f>E11*F11*G11*H11</f>
        <v>0</v>
      </c>
      <c r="K11" s="219">
        <f>SUM(J11:J28)</f>
        <v>0</v>
      </c>
      <c r="L11" s="222">
        <f>IF(F5="Schnupper",M11/15/5/2*C4*C5*C6,IF(F5="Vertiefung",M11/24/15/8*C4*C5*C6,IF(F5="Abschluss",M11/60/1/8*C4*C5*C6,0)))</f>
        <v>0</v>
      </c>
      <c r="M11" s="215" t="e">
        <f>INDEX(Musterkalkulationen!$A$1:$M$14,MATCH('7'!F6,Musterkalkulationen!$C:$C,0),7,1)</f>
        <v>#N/A</v>
      </c>
      <c r="N11" s="225">
        <f>L11-K11</f>
        <v>0</v>
      </c>
    </row>
    <row r="12" spans="2:16">
      <c r="B12" s="211"/>
      <c r="C12" s="212"/>
      <c r="D12" s="98"/>
      <c r="E12" s="43"/>
      <c r="F12" s="44"/>
      <c r="G12" s="45">
        <f t="shared" ref="G12:G29" si="0">$C$6</f>
        <v>0</v>
      </c>
      <c r="H12" s="45">
        <f t="shared" ref="H12:H29" si="1">$C$5</f>
        <v>0</v>
      </c>
      <c r="I12" s="45">
        <f t="shared" ref="I12:I27" si="2">H12*G12</f>
        <v>0</v>
      </c>
      <c r="J12" s="46">
        <f t="shared" ref="J12:J27" si="3">E12*F12*G12*H12</f>
        <v>0</v>
      </c>
      <c r="K12" s="220"/>
      <c r="L12" s="223"/>
      <c r="M12" s="216"/>
      <c r="N12" s="226"/>
    </row>
    <row r="13" spans="2:16">
      <c r="B13" s="211"/>
      <c r="C13" s="212"/>
      <c r="D13" s="98"/>
      <c r="E13" s="43"/>
      <c r="F13" s="44"/>
      <c r="G13" s="45">
        <f t="shared" si="0"/>
        <v>0</v>
      </c>
      <c r="H13" s="45">
        <f t="shared" si="1"/>
        <v>0</v>
      </c>
      <c r="I13" s="45">
        <f t="shared" si="2"/>
        <v>0</v>
      </c>
      <c r="J13" s="46">
        <f t="shared" si="3"/>
        <v>0</v>
      </c>
      <c r="K13" s="220"/>
      <c r="L13" s="223"/>
      <c r="M13" s="216"/>
      <c r="N13" s="226"/>
    </row>
    <row r="14" spans="2:16">
      <c r="B14" s="211"/>
      <c r="C14" s="212"/>
      <c r="D14" s="98"/>
      <c r="E14" s="43"/>
      <c r="F14" s="44"/>
      <c r="G14" s="45">
        <f t="shared" si="0"/>
        <v>0</v>
      </c>
      <c r="H14" s="45">
        <f t="shared" si="1"/>
        <v>0</v>
      </c>
      <c r="I14" s="45">
        <f t="shared" si="2"/>
        <v>0</v>
      </c>
      <c r="J14" s="46">
        <f t="shared" si="3"/>
        <v>0</v>
      </c>
      <c r="K14" s="220"/>
      <c r="L14" s="223"/>
      <c r="M14" s="216"/>
      <c r="N14" s="226"/>
    </row>
    <row r="15" spans="2:16" ht="15" thickBot="1">
      <c r="B15" s="211"/>
      <c r="C15" s="212"/>
      <c r="D15" s="98"/>
      <c r="E15" s="43"/>
      <c r="F15" s="44"/>
      <c r="G15" s="45">
        <f t="shared" si="0"/>
        <v>0</v>
      </c>
      <c r="H15" s="45">
        <f t="shared" si="1"/>
        <v>0</v>
      </c>
      <c r="I15" s="45">
        <f t="shared" si="2"/>
        <v>0</v>
      </c>
      <c r="J15" s="46">
        <f t="shared" si="3"/>
        <v>0</v>
      </c>
      <c r="K15" s="220"/>
      <c r="L15" s="223"/>
      <c r="M15" s="216"/>
      <c r="N15" s="226"/>
    </row>
    <row r="16" spans="2:16" ht="14.4" hidden="1" customHeight="1" outlineLevel="1">
      <c r="B16" s="211"/>
      <c r="C16" s="212"/>
      <c r="D16" s="98"/>
      <c r="E16" s="43"/>
      <c r="F16" s="44"/>
      <c r="G16" s="45">
        <f t="shared" si="0"/>
        <v>0</v>
      </c>
      <c r="H16" s="45">
        <f t="shared" si="1"/>
        <v>0</v>
      </c>
      <c r="I16" s="45">
        <f t="shared" si="2"/>
        <v>0</v>
      </c>
      <c r="J16" s="46">
        <f t="shared" si="3"/>
        <v>0</v>
      </c>
      <c r="K16" s="220"/>
      <c r="L16" s="223"/>
      <c r="M16" s="216"/>
      <c r="N16" s="226"/>
    </row>
    <row r="17" spans="2:14" ht="14.4" hidden="1" customHeight="1" outlineLevel="1">
      <c r="B17" s="211"/>
      <c r="C17" s="212"/>
      <c r="D17" s="98"/>
      <c r="E17" s="43"/>
      <c r="F17" s="44"/>
      <c r="G17" s="45">
        <f t="shared" si="0"/>
        <v>0</v>
      </c>
      <c r="H17" s="45">
        <f t="shared" si="1"/>
        <v>0</v>
      </c>
      <c r="I17" s="45">
        <f t="shared" si="2"/>
        <v>0</v>
      </c>
      <c r="J17" s="46">
        <f t="shared" si="3"/>
        <v>0</v>
      </c>
      <c r="K17" s="220"/>
      <c r="L17" s="223"/>
      <c r="M17" s="216"/>
      <c r="N17" s="226"/>
    </row>
    <row r="18" spans="2:14" ht="14.4" hidden="1" customHeight="1" outlineLevel="1">
      <c r="B18" s="211"/>
      <c r="C18" s="212"/>
      <c r="D18" s="98"/>
      <c r="E18" s="43"/>
      <c r="F18" s="44"/>
      <c r="G18" s="45">
        <f t="shared" si="0"/>
        <v>0</v>
      </c>
      <c r="H18" s="45">
        <f t="shared" si="1"/>
        <v>0</v>
      </c>
      <c r="I18" s="45">
        <f t="shared" si="2"/>
        <v>0</v>
      </c>
      <c r="J18" s="46">
        <f>E18*F18*G18*H18</f>
        <v>0</v>
      </c>
      <c r="K18" s="220"/>
      <c r="L18" s="223"/>
      <c r="M18" s="47"/>
      <c r="N18" s="226"/>
    </row>
    <row r="19" spans="2:14" ht="14.4" hidden="1" customHeight="1" outlineLevel="1">
      <c r="B19" s="211"/>
      <c r="C19" s="212"/>
      <c r="D19" s="98"/>
      <c r="E19" s="43"/>
      <c r="F19" s="44"/>
      <c r="G19" s="45">
        <f t="shared" si="0"/>
        <v>0</v>
      </c>
      <c r="H19" s="45">
        <f t="shared" si="1"/>
        <v>0</v>
      </c>
      <c r="I19" s="45">
        <f t="shared" si="2"/>
        <v>0</v>
      </c>
      <c r="J19" s="46">
        <f t="shared" si="3"/>
        <v>0</v>
      </c>
      <c r="K19" s="220"/>
      <c r="L19" s="223"/>
      <c r="M19" s="47"/>
      <c r="N19" s="226"/>
    </row>
    <row r="20" spans="2:14" ht="14.4" hidden="1" customHeight="1" outlineLevel="1">
      <c r="B20" s="211"/>
      <c r="C20" s="212"/>
      <c r="D20" s="98"/>
      <c r="E20" s="43"/>
      <c r="F20" s="44"/>
      <c r="G20" s="45">
        <f t="shared" si="0"/>
        <v>0</v>
      </c>
      <c r="H20" s="45">
        <f t="shared" si="1"/>
        <v>0</v>
      </c>
      <c r="I20" s="45">
        <f t="shared" si="2"/>
        <v>0</v>
      </c>
      <c r="J20" s="46">
        <f t="shared" si="3"/>
        <v>0</v>
      </c>
      <c r="K20" s="220"/>
      <c r="L20" s="223"/>
      <c r="M20" s="47"/>
      <c r="N20" s="226"/>
    </row>
    <row r="21" spans="2:14" ht="14.4" hidden="1" customHeight="1" outlineLevel="1">
      <c r="B21" s="211"/>
      <c r="C21" s="212"/>
      <c r="D21" s="98"/>
      <c r="E21" s="43"/>
      <c r="F21" s="44"/>
      <c r="G21" s="45">
        <f t="shared" si="0"/>
        <v>0</v>
      </c>
      <c r="H21" s="45">
        <f t="shared" si="1"/>
        <v>0</v>
      </c>
      <c r="I21" s="45">
        <f t="shared" si="2"/>
        <v>0</v>
      </c>
      <c r="J21" s="46">
        <f t="shared" si="3"/>
        <v>0</v>
      </c>
      <c r="K21" s="220"/>
      <c r="L21" s="223"/>
      <c r="M21" s="47"/>
      <c r="N21" s="226"/>
    </row>
    <row r="22" spans="2:14" ht="14.4" hidden="1" customHeight="1" outlineLevel="1">
      <c r="B22" s="211"/>
      <c r="C22" s="212"/>
      <c r="D22" s="98"/>
      <c r="E22" s="43"/>
      <c r="F22" s="44"/>
      <c r="G22" s="45">
        <f t="shared" si="0"/>
        <v>0</v>
      </c>
      <c r="H22" s="45">
        <f t="shared" si="1"/>
        <v>0</v>
      </c>
      <c r="I22" s="45">
        <f t="shared" si="2"/>
        <v>0</v>
      </c>
      <c r="J22" s="46">
        <f t="shared" si="3"/>
        <v>0</v>
      </c>
      <c r="K22" s="220"/>
      <c r="L22" s="223"/>
      <c r="M22" s="47"/>
      <c r="N22" s="226"/>
    </row>
    <row r="23" spans="2:14" ht="14.4" hidden="1" customHeight="1" outlineLevel="1">
      <c r="B23" s="211"/>
      <c r="C23" s="212"/>
      <c r="D23" s="98"/>
      <c r="E23" s="43"/>
      <c r="F23" s="44"/>
      <c r="G23" s="45">
        <f t="shared" si="0"/>
        <v>0</v>
      </c>
      <c r="H23" s="45">
        <f t="shared" si="1"/>
        <v>0</v>
      </c>
      <c r="I23" s="45">
        <f t="shared" si="2"/>
        <v>0</v>
      </c>
      <c r="J23" s="46">
        <f t="shared" si="3"/>
        <v>0</v>
      </c>
      <c r="K23" s="220"/>
      <c r="L23" s="223"/>
      <c r="M23" s="47"/>
      <c r="N23" s="226"/>
    </row>
    <row r="24" spans="2:14" ht="14.4" hidden="1" customHeight="1" outlineLevel="1">
      <c r="B24" s="211"/>
      <c r="C24" s="212"/>
      <c r="D24" s="98"/>
      <c r="E24" s="43"/>
      <c r="F24" s="44"/>
      <c r="G24" s="45">
        <f t="shared" si="0"/>
        <v>0</v>
      </c>
      <c r="H24" s="45">
        <f t="shared" si="1"/>
        <v>0</v>
      </c>
      <c r="I24" s="45">
        <f t="shared" si="2"/>
        <v>0</v>
      </c>
      <c r="J24" s="46">
        <f t="shared" si="3"/>
        <v>0</v>
      </c>
      <c r="K24" s="220"/>
      <c r="L24" s="223"/>
      <c r="M24" s="47"/>
      <c r="N24" s="226"/>
    </row>
    <row r="25" spans="2:14" ht="14.4" hidden="1" customHeight="1" outlineLevel="1">
      <c r="B25" s="211"/>
      <c r="C25" s="212"/>
      <c r="D25" s="98"/>
      <c r="E25" s="43"/>
      <c r="F25" s="44"/>
      <c r="G25" s="45">
        <f t="shared" si="0"/>
        <v>0</v>
      </c>
      <c r="H25" s="45">
        <f t="shared" si="1"/>
        <v>0</v>
      </c>
      <c r="I25" s="45">
        <f t="shared" si="2"/>
        <v>0</v>
      </c>
      <c r="J25" s="46">
        <f t="shared" si="3"/>
        <v>0</v>
      </c>
      <c r="K25" s="220"/>
      <c r="L25" s="223"/>
      <c r="M25" s="47"/>
      <c r="N25" s="226"/>
    </row>
    <row r="26" spans="2:14" ht="14.4" hidden="1" customHeight="1" outlineLevel="1">
      <c r="B26" s="211"/>
      <c r="C26" s="212"/>
      <c r="D26" s="98"/>
      <c r="E26" s="43"/>
      <c r="F26" s="44"/>
      <c r="G26" s="45">
        <f t="shared" si="0"/>
        <v>0</v>
      </c>
      <c r="H26" s="45">
        <f t="shared" si="1"/>
        <v>0</v>
      </c>
      <c r="I26" s="45">
        <f t="shared" si="2"/>
        <v>0</v>
      </c>
      <c r="J26" s="46">
        <f t="shared" si="3"/>
        <v>0</v>
      </c>
      <c r="K26" s="220"/>
      <c r="L26" s="223"/>
      <c r="M26" s="47"/>
      <c r="N26" s="226"/>
    </row>
    <row r="27" spans="2:14" ht="14.4" hidden="1" customHeight="1" outlineLevel="1" thickBot="1">
      <c r="B27" s="213"/>
      <c r="C27" s="214"/>
      <c r="D27" s="99"/>
      <c r="E27" s="72"/>
      <c r="F27" s="73"/>
      <c r="G27" s="74">
        <f t="shared" si="0"/>
        <v>0</v>
      </c>
      <c r="H27" s="74">
        <f t="shared" si="1"/>
        <v>0</v>
      </c>
      <c r="I27" s="74">
        <f t="shared" si="2"/>
        <v>0</v>
      </c>
      <c r="J27" s="76">
        <f t="shared" si="3"/>
        <v>0</v>
      </c>
      <c r="K27" s="220"/>
      <c r="L27" s="223"/>
      <c r="M27" s="77"/>
      <c r="N27" s="226"/>
    </row>
    <row r="28" spans="2:14" ht="14.4" customHeight="1" collapsed="1" thickBot="1">
      <c r="B28" s="217" t="s">
        <v>81</v>
      </c>
      <c r="C28" s="218"/>
      <c r="D28" s="104" t="s">
        <v>104</v>
      </c>
      <c r="E28" s="105"/>
      <c r="F28" s="106"/>
      <c r="G28" s="107" t="s">
        <v>83</v>
      </c>
      <c r="H28" s="107" t="s">
        <v>83</v>
      </c>
      <c r="I28" s="106"/>
      <c r="J28" s="108">
        <f>I28*F28*E28</f>
        <v>0</v>
      </c>
      <c r="K28" s="221"/>
      <c r="L28" s="224"/>
      <c r="M28" s="109"/>
      <c r="N28" s="227"/>
    </row>
    <row r="29" spans="2:14" ht="15" customHeight="1" thickBot="1">
      <c r="B29" s="209" t="s">
        <v>82</v>
      </c>
      <c r="C29" s="210"/>
      <c r="D29" s="170" t="s">
        <v>92</v>
      </c>
      <c r="E29" s="171">
        <v>5</v>
      </c>
      <c r="F29" s="40"/>
      <c r="G29" s="41">
        <f t="shared" si="0"/>
        <v>0</v>
      </c>
      <c r="H29" s="41">
        <f t="shared" si="1"/>
        <v>0</v>
      </c>
      <c r="I29" s="41"/>
      <c r="J29" s="70">
        <f>E29*F29*G29*H29</f>
        <v>0</v>
      </c>
      <c r="K29" s="102">
        <f>SUM(J29:J29)</f>
        <v>0</v>
      </c>
      <c r="L29" s="103">
        <f>IF(F5="Schnupper",M29/15/5/2*C4*C5*C6,IF(F5="Vertiefung",M29/24/15/8*C4*C5*C6,IF(F5="Abschluss",M29/60/1/8*C4*C5*C6,0)))</f>
        <v>0</v>
      </c>
      <c r="M29" s="71" t="e">
        <f>INDEX(Musterkalkulationen!$A$1:$M$14,MATCH('7'!F6,Musterkalkulationen!$C:$C,0),8,1)</f>
        <v>#N/A</v>
      </c>
      <c r="N29" s="101">
        <f>L29-K29</f>
        <v>0</v>
      </c>
    </row>
    <row r="30" spans="2:14" ht="28.2" customHeight="1">
      <c r="B30" s="228" t="s">
        <v>10</v>
      </c>
      <c r="C30" s="125" t="s">
        <v>11</v>
      </c>
      <c r="D30" s="240" t="s">
        <v>132</v>
      </c>
      <c r="E30" s="241"/>
      <c r="F30" s="241"/>
      <c r="G30" s="241"/>
      <c r="H30" s="241"/>
      <c r="I30" s="242"/>
      <c r="J30" s="42">
        <f>C4*C5*C6*1</f>
        <v>0</v>
      </c>
      <c r="K30" s="67">
        <f>J30</f>
        <v>0</v>
      </c>
      <c r="L30" s="68">
        <f>IF(F5="Schnupper",M30/15/5/2*C4*C5*C6,IF(F5="Vertiefung",M30/24/15/8*C4*C5*C6,IF(F5="Abschluss",M30/60/1/8*C4*C5*C6,0)))</f>
        <v>0</v>
      </c>
      <c r="M30" s="75" t="e">
        <f>INDEX(Musterkalkulationen!$A$1:$M$14,MATCH('7'!F6,Musterkalkulationen!$C:$C,0),9,1)</f>
        <v>#N/A</v>
      </c>
      <c r="N30" s="69">
        <f>L30-K30</f>
        <v>0</v>
      </c>
    </row>
    <row r="31" spans="2:14" ht="28.2" customHeight="1">
      <c r="B31" s="229"/>
      <c r="C31" s="126" t="s">
        <v>84</v>
      </c>
      <c r="D31" s="243" t="s">
        <v>72</v>
      </c>
      <c r="E31" s="244"/>
      <c r="F31" s="244"/>
      <c r="G31" s="244"/>
      <c r="H31" s="244"/>
      <c r="I31" s="245"/>
      <c r="J31" s="52"/>
      <c r="K31" s="49">
        <f>J31</f>
        <v>0</v>
      </c>
      <c r="L31" s="50">
        <f>IF(F5="Schnupper",M31/15/5*C4*C5,IF(F5="Vertiefung",M31/24/15*C4*C5,IF(F5="Abschluss",M31/60/1*C4*C5,0)))</f>
        <v>0</v>
      </c>
      <c r="M31" s="51" t="e">
        <f>INDEX(Musterkalkulationen!$A$1:$M$14,MATCH('7'!F6,Musterkalkulationen!$C:$C,0),10,1)</f>
        <v>#N/A</v>
      </c>
      <c r="N31" s="48">
        <f>L31-K31</f>
        <v>0</v>
      </c>
    </row>
    <row r="32" spans="2:14" ht="28.2" customHeight="1" thickBot="1">
      <c r="B32" s="229"/>
      <c r="C32" s="127" t="s">
        <v>27</v>
      </c>
      <c r="D32" s="246" t="s">
        <v>73</v>
      </c>
      <c r="E32" s="247"/>
      <c r="F32" s="247"/>
      <c r="G32" s="247"/>
      <c r="H32" s="247"/>
      <c r="I32" s="248"/>
      <c r="J32" s="116"/>
      <c r="K32" s="117">
        <f>J32</f>
        <v>0</v>
      </c>
      <c r="L32" s="95">
        <f>IF(F5="Schnupper",M32/15/5*C4*C5,IF(F5="Vertiefung",M32/24/15*C4*C5,IF(F5="Abschluss",M32/60/1*C4*C5,0)))</f>
        <v>0</v>
      </c>
      <c r="M32" s="118" t="e">
        <f>INDEX(Musterkalkulationen!$A$1:$M$14,MATCH('7'!F6,Musterkalkulationen!$C:$C,0),11,1)</f>
        <v>#N/A</v>
      </c>
      <c r="N32" s="119">
        <f>L32-K32</f>
        <v>0</v>
      </c>
    </row>
    <row r="33" spans="2:14" ht="28.2" customHeight="1" thickBot="1">
      <c r="B33" s="230"/>
      <c r="C33" s="120" t="s">
        <v>85</v>
      </c>
      <c r="D33" s="237"/>
      <c r="E33" s="238"/>
      <c r="F33" s="238"/>
      <c r="G33" s="238"/>
      <c r="H33" s="238"/>
      <c r="I33" s="238"/>
      <c r="J33" s="239"/>
      <c r="K33" s="121">
        <f>K32+K31+K30</f>
        <v>0</v>
      </c>
      <c r="L33" s="122">
        <f>L32+L31+L30</f>
        <v>0</v>
      </c>
      <c r="M33" s="123"/>
      <c r="N33" s="124">
        <f>N32+N31+N30</f>
        <v>0</v>
      </c>
    </row>
    <row r="34" spans="2:14" ht="15" customHeight="1" thickBot="1">
      <c r="B34" s="110" t="s">
        <v>62</v>
      </c>
      <c r="C34" s="111"/>
      <c r="D34" s="112"/>
      <c r="E34" s="112"/>
      <c r="F34" s="112"/>
      <c r="G34" s="112"/>
      <c r="H34" s="113"/>
      <c r="I34" s="113"/>
      <c r="J34" s="114"/>
      <c r="K34" s="83">
        <f>SUM(K11:K32)</f>
        <v>0</v>
      </c>
      <c r="L34" s="83">
        <f>SUM(L11:L32)</f>
        <v>0</v>
      </c>
      <c r="M34" s="84">
        <f>SUM(L37:L40)</f>
        <v>0</v>
      </c>
      <c r="N34" s="115">
        <f>L34-K34</f>
        <v>0</v>
      </c>
    </row>
    <row r="35" spans="2:14">
      <c r="B35" s="32"/>
      <c r="C35" s="11"/>
      <c r="H35" s="7"/>
      <c r="I35" s="7"/>
      <c r="J35" s="7"/>
      <c r="M35" s="4"/>
      <c r="N35" s="4"/>
    </row>
    <row r="36" spans="2:14">
      <c r="B36" s="10"/>
      <c r="H36" s="7"/>
      <c r="I36" s="7"/>
      <c r="M36" s="4"/>
      <c r="N36" s="4"/>
    </row>
    <row r="37" spans="2:14">
      <c r="B37" s="10"/>
      <c r="E37" s="12"/>
      <c r="F37" s="12"/>
      <c r="H37" s="7"/>
      <c r="I37" s="7"/>
      <c r="K37" s="59"/>
      <c r="M37" s="33"/>
    </row>
    <row r="38" spans="2:14">
      <c r="B38" s="10"/>
      <c r="E38" s="12"/>
      <c r="F38" s="12"/>
    </row>
    <row r="39" spans="2:14">
      <c r="E39" s="12"/>
      <c r="F39" s="12"/>
    </row>
    <row r="40" spans="2:14">
      <c r="E40" s="57"/>
      <c r="F40" s="57"/>
      <c r="K40" s="59"/>
    </row>
    <row r="41" spans="2:14">
      <c r="E41" s="12"/>
      <c r="F41" s="12"/>
    </row>
    <row r="42" spans="2:14">
      <c r="B42" s="10"/>
      <c r="E42" s="12"/>
      <c r="F42" s="12"/>
    </row>
  </sheetData>
  <mergeCells count="13">
    <mergeCell ref="B29:C29"/>
    <mergeCell ref="B30:B33"/>
    <mergeCell ref="D30:I30"/>
    <mergeCell ref="D31:I31"/>
    <mergeCell ref="D32:I32"/>
    <mergeCell ref="D33:J33"/>
    <mergeCell ref="N11:N28"/>
    <mergeCell ref="B28:C28"/>
    <mergeCell ref="B8:C8"/>
    <mergeCell ref="B11:C27"/>
    <mergeCell ref="K11:K28"/>
    <mergeCell ref="L11:L28"/>
    <mergeCell ref="M11:M17"/>
  </mergeCells>
  <conditionalFormatting sqref="N11">
    <cfRule type="cellIs" dxfId="15" priority="3" operator="lessThan">
      <formula>0</formula>
    </cfRule>
    <cfRule type="cellIs" dxfId="14" priority="4" operator="greaterThanOrEqual">
      <formula>0</formula>
    </cfRule>
  </conditionalFormatting>
  <conditionalFormatting sqref="N29:N34">
    <cfRule type="cellIs" dxfId="13" priority="1" operator="lessThan">
      <formula>0</formula>
    </cfRule>
    <cfRule type="cellIs" dxfId="12" priority="2" operator="greaterThanOrEqual">
      <formula>0</formula>
    </cfRule>
  </conditionalFormatting>
  <dataValidations count="3">
    <dataValidation type="list" allowBlank="1" showInputMessage="1" showErrorMessage="1" sqref="D11:D27" xr:uid="{9C246483-708F-4B17-AC2D-7486278D14BF}">
      <mc:AlternateContent xmlns:x12ac="http://schemas.microsoft.com/office/spreadsheetml/2011/1/ac" xmlns:mc="http://schemas.openxmlformats.org/markup-compatibility/2006">
        <mc:Choice Requires="x12ac">
          <x12ac:list>Fachkraft (Spiel-)Pädagogik," Fachkraft Kunst, Kultur, Handwerk, Medien"," Fachkraft Natur- /Erlebnispädagogik, BNE, Medien"," Fachkraft Pädagogik Schwerpunkt Partizipation/Demokratiebildung, Medien", Honorarkraft</x12ac:list>
        </mc:Choice>
        <mc:Fallback>
          <formula1>"Fachkraft (Spiel-)Pädagogik, Fachkraft Kunst, Kultur, Handwerk, Medien, Fachkraft Natur- /Erlebnispädagogik, BNE, Medien, Fachkraft Pädagogik Schwerpunkt Partizipation/Demokratiebildung, Medien, Honorarkraft"</formula1>
        </mc:Fallback>
      </mc:AlternateContent>
    </dataValidation>
    <dataValidation type="list" allowBlank="1" showInputMessage="1" showErrorMessage="1" sqref="F4" xr:uid="{C370D631-6C66-40DE-8403-3196D0F1619D}">
      <formula1>$O$4:$O$7</formula1>
    </dataValidation>
    <dataValidation type="list" allowBlank="1" showInputMessage="1" showErrorMessage="1" sqref="F5" xr:uid="{CF8B110C-7B64-46ED-A86B-B1C63BF471ED}">
      <formula1>$P$4:$P$6</formula1>
    </dataValidation>
  </dataValidations>
  <pageMargins left="0.25" right="0.25" top="0.75" bottom="0.75" header="0.3" footer="0.3"/>
  <pageSetup scale="73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5D938-C93A-46F7-9DE3-E2EB883A02DE}">
  <sheetPr>
    <pageSetUpPr fitToPage="1"/>
  </sheetPr>
  <dimension ref="B1:P42"/>
  <sheetViews>
    <sheetView showGridLines="0" workbookViewId="0">
      <pane ySplit="9" topLeftCell="A10" activePane="bottomLeft" state="frozen"/>
      <selection activeCell="B2" sqref="B2"/>
      <selection pane="bottomLeft" activeCell="B2" sqref="B2"/>
    </sheetView>
  </sheetViews>
  <sheetFormatPr baseColWidth="10" defaultColWidth="11.44140625" defaultRowHeight="14.4" outlineLevelRow="1"/>
  <cols>
    <col min="1" max="1" width="1.77734375" customWidth="1"/>
    <col min="2" max="2" width="16.77734375" customWidth="1"/>
    <col min="3" max="3" width="13.77734375" customWidth="1"/>
    <col min="4" max="4" width="29.44140625" customWidth="1"/>
    <col min="5" max="9" width="9.77734375" customWidth="1"/>
    <col min="10" max="12" width="12" customWidth="1"/>
    <col min="13" max="13" width="12" hidden="1" customWidth="1"/>
    <col min="14" max="14" width="12" customWidth="1"/>
    <col min="15" max="15" width="11.77734375" style="8" customWidth="1"/>
  </cols>
  <sheetData>
    <row r="1" spans="2:16" ht="9" customHeight="1">
      <c r="O1"/>
    </row>
    <row r="2" spans="2:16" ht="21">
      <c r="B2" s="131" t="s">
        <v>140</v>
      </c>
      <c r="C2" s="131"/>
      <c r="D2" s="131"/>
      <c r="O2" s="78" t="s">
        <v>15</v>
      </c>
      <c r="P2" s="78" t="s">
        <v>18</v>
      </c>
    </row>
    <row r="3" spans="2:16" ht="9" customHeight="1" thickBot="1">
      <c r="O3" s="79"/>
      <c r="P3" s="79"/>
    </row>
    <row r="4" spans="2:16" ht="15" thickBot="1">
      <c r="B4" s="34" t="s">
        <v>3</v>
      </c>
      <c r="C4" s="35"/>
      <c r="E4" s="3" t="s">
        <v>15</v>
      </c>
      <c r="F4" s="35"/>
      <c r="G4" s="8"/>
      <c r="H4" s="129" t="s">
        <v>102</v>
      </c>
      <c r="I4" s="130">
        <f>SUMIF(D11:D27,"Fachkraft (Spiel-)Pädagogik",F11:F27)+SUMIF(D11:D27,"Fachkraft Kunst, Kultur, Handwerk, Medien",F11:F27)+SUMIF(D11:D27,"Fachkraft Natur- /Erlebnispädagogik, BNE, Medien",F11:F27)+SUMIF(D11:D27,"Fachkraft Pädagogik Schwerpunkt Partizipation/Demokratiebildung, Medien",F11:F27)</f>
        <v>0</v>
      </c>
      <c r="K4" s="128" t="s">
        <v>101</v>
      </c>
      <c r="L4" s="130" t="e">
        <f>"1 zu "&amp;ROUND(1/(I4/C4),0)</f>
        <v>#DIV/0!</v>
      </c>
      <c r="O4" s="79" t="s">
        <v>16</v>
      </c>
      <c r="P4" s="79" t="s">
        <v>12</v>
      </c>
    </row>
    <row r="5" spans="2:16" ht="15" thickBot="1">
      <c r="B5" s="36" t="s">
        <v>4</v>
      </c>
      <c r="C5" s="35"/>
      <c r="E5" s="3" t="s">
        <v>18</v>
      </c>
      <c r="F5" s="35"/>
      <c r="G5" s="8"/>
      <c r="H5" s="128" t="s">
        <v>103</v>
      </c>
      <c r="I5" s="130">
        <f>SUM(F11:F27)</f>
        <v>0</v>
      </c>
      <c r="K5" s="128" t="s">
        <v>100</v>
      </c>
      <c r="L5" s="130" t="e">
        <f>"1 zu "&amp;ROUND(1/(I5/C4),0)</f>
        <v>#DIV/0!</v>
      </c>
      <c r="O5" s="79" t="s">
        <v>31</v>
      </c>
      <c r="P5" s="79" t="s">
        <v>13</v>
      </c>
    </row>
    <row r="6" spans="2:16" ht="15" thickBot="1">
      <c r="B6" s="37" t="s">
        <v>5</v>
      </c>
      <c r="C6" s="35"/>
      <c r="D6" s="5" t="s">
        <v>6</v>
      </c>
      <c r="E6" s="8"/>
      <c r="F6" s="79" t="str">
        <f>'8'!F4&amp;"-"&amp;'8'!F5</f>
        <v>-</v>
      </c>
      <c r="O6" s="79" t="s">
        <v>33</v>
      </c>
      <c r="P6" s="79" t="s">
        <v>14</v>
      </c>
    </row>
    <row r="7" spans="2:16" ht="9" customHeight="1" thickBot="1">
      <c r="O7" s="79" t="s">
        <v>35</v>
      </c>
      <c r="P7" s="79"/>
    </row>
    <row r="8" spans="2:16" ht="28.2" customHeight="1" thickBot="1">
      <c r="B8" s="204" t="s">
        <v>7</v>
      </c>
      <c r="C8" s="205"/>
      <c r="D8" s="1" t="s">
        <v>8</v>
      </c>
      <c r="E8" s="1" t="s">
        <v>57</v>
      </c>
      <c r="F8" s="1" t="s">
        <v>53</v>
      </c>
      <c r="G8" s="1" t="s">
        <v>52</v>
      </c>
      <c r="H8" s="1" t="s">
        <v>9</v>
      </c>
      <c r="I8" s="1" t="s">
        <v>93</v>
      </c>
      <c r="J8" s="1" t="s">
        <v>56</v>
      </c>
      <c r="K8" s="1" t="s">
        <v>54</v>
      </c>
      <c r="L8" s="1" t="s">
        <v>17</v>
      </c>
      <c r="M8" s="38" t="s">
        <v>63</v>
      </c>
      <c r="N8" s="2" t="s">
        <v>55</v>
      </c>
    </row>
    <row r="9" spans="2:16" ht="2.4" customHeight="1"/>
    <row r="10" spans="2:16" ht="2.4" customHeight="1" thickBot="1"/>
    <row r="11" spans="2:16" ht="14.4" customHeight="1">
      <c r="B11" s="209" t="s">
        <v>23</v>
      </c>
      <c r="C11" s="210"/>
      <c r="D11" s="97"/>
      <c r="E11" s="39"/>
      <c r="F11" s="40"/>
      <c r="G11" s="41">
        <f>$C$6</f>
        <v>0</v>
      </c>
      <c r="H11" s="41">
        <f>$C$5</f>
        <v>0</v>
      </c>
      <c r="I11" s="41">
        <f>H11*G11</f>
        <v>0</v>
      </c>
      <c r="J11" s="42">
        <f>E11*F11*G11*H11</f>
        <v>0</v>
      </c>
      <c r="K11" s="219">
        <f>SUM(J11:J28)</f>
        <v>0</v>
      </c>
      <c r="L11" s="222">
        <f>IF(F5="Schnupper",M11/15/5/2*C4*C5*C6,IF(F5="Vertiefung",M11/24/15/8*C4*C5*C6,IF(F5="Abschluss",M11/60/1/8*C4*C5*C6,0)))</f>
        <v>0</v>
      </c>
      <c r="M11" s="215" t="e">
        <f>INDEX(Musterkalkulationen!$A$1:$M$14,MATCH('8'!F6,Musterkalkulationen!$C:$C,0),7,1)</f>
        <v>#N/A</v>
      </c>
      <c r="N11" s="225">
        <f>L11-K11</f>
        <v>0</v>
      </c>
    </row>
    <row r="12" spans="2:16">
      <c r="B12" s="211"/>
      <c r="C12" s="212"/>
      <c r="D12" s="98"/>
      <c r="E12" s="43"/>
      <c r="F12" s="44"/>
      <c r="G12" s="45">
        <f t="shared" ref="G12:G29" si="0">$C$6</f>
        <v>0</v>
      </c>
      <c r="H12" s="45">
        <f t="shared" ref="H12:H29" si="1">$C$5</f>
        <v>0</v>
      </c>
      <c r="I12" s="45">
        <f t="shared" ref="I12:I27" si="2">H12*G12</f>
        <v>0</v>
      </c>
      <c r="J12" s="46">
        <f t="shared" ref="J12:J27" si="3">E12*F12*G12*H12</f>
        <v>0</v>
      </c>
      <c r="K12" s="220"/>
      <c r="L12" s="223"/>
      <c r="M12" s="216"/>
      <c r="N12" s="226"/>
    </row>
    <row r="13" spans="2:16">
      <c r="B13" s="211"/>
      <c r="C13" s="212"/>
      <c r="D13" s="98"/>
      <c r="E13" s="43"/>
      <c r="F13" s="44"/>
      <c r="G13" s="45">
        <f t="shared" si="0"/>
        <v>0</v>
      </c>
      <c r="H13" s="45">
        <f t="shared" si="1"/>
        <v>0</v>
      </c>
      <c r="I13" s="45">
        <f t="shared" si="2"/>
        <v>0</v>
      </c>
      <c r="J13" s="46">
        <f t="shared" si="3"/>
        <v>0</v>
      </c>
      <c r="K13" s="220"/>
      <c r="L13" s="223"/>
      <c r="M13" s="216"/>
      <c r="N13" s="226"/>
    </row>
    <row r="14" spans="2:16">
      <c r="B14" s="211"/>
      <c r="C14" s="212"/>
      <c r="D14" s="98"/>
      <c r="E14" s="43"/>
      <c r="F14" s="44"/>
      <c r="G14" s="45">
        <f t="shared" si="0"/>
        <v>0</v>
      </c>
      <c r="H14" s="45">
        <f t="shared" si="1"/>
        <v>0</v>
      </c>
      <c r="I14" s="45">
        <f t="shared" si="2"/>
        <v>0</v>
      </c>
      <c r="J14" s="46">
        <f t="shared" si="3"/>
        <v>0</v>
      </c>
      <c r="K14" s="220"/>
      <c r="L14" s="223"/>
      <c r="M14" s="216"/>
      <c r="N14" s="226"/>
    </row>
    <row r="15" spans="2:16" ht="15" thickBot="1">
      <c r="B15" s="211"/>
      <c r="C15" s="212"/>
      <c r="D15" s="98"/>
      <c r="E15" s="43"/>
      <c r="F15" s="44"/>
      <c r="G15" s="45">
        <f t="shared" si="0"/>
        <v>0</v>
      </c>
      <c r="H15" s="45">
        <f t="shared" si="1"/>
        <v>0</v>
      </c>
      <c r="I15" s="45">
        <f t="shared" si="2"/>
        <v>0</v>
      </c>
      <c r="J15" s="46">
        <f t="shared" si="3"/>
        <v>0</v>
      </c>
      <c r="K15" s="220"/>
      <c r="L15" s="223"/>
      <c r="M15" s="216"/>
      <c r="N15" s="226"/>
    </row>
    <row r="16" spans="2:16" ht="14.4" hidden="1" customHeight="1" outlineLevel="1">
      <c r="B16" s="211"/>
      <c r="C16" s="212"/>
      <c r="D16" s="98"/>
      <c r="E16" s="43"/>
      <c r="F16" s="44"/>
      <c r="G16" s="45">
        <f t="shared" si="0"/>
        <v>0</v>
      </c>
      <c r="H16" s="45">
        <f t="shared" si="1"/>
        <v>0</v>
      </c>
      <c r="I16" s="45">
        <f t="shared" si="2"/>
        <v>0</v>
      </c>
      <c r="J16" s="46">
        <f t="shared" si="3"/>
        <v>0</v>
      </c>
      <c r="K16" s="220"/>
      <c r="L16" s="223"/>
      <c r="M16" s="216"/>
      <c r="N16" s="226"/>
    </row>
    <row r="17" spans="2:14" ht="14.4" hidden="1" customHeight="1" outlineLevel="1">
      <c r="B17" s="211"/>
      <c r="C17" s="212"/>
      <c r="D17" s="98"/>
      <c r="E17" s="43"/>
      <c r="F17" s="44"/>
      <c r="G17" s="45">
        <f t="shared" si="0"/>
        <v>0</v>
      </c>
      <c r="H17" s="45">
        <f t="shared" si="1"/>
        <v>0</v>
      </c>
      <c r="I17" s="45">
        <f t="shared" si="2"/>
        <v>0</v>
      </c>
      <c r="J17" s="46">
        <f t="shared" si="3"/>
        <v>0</v>
      </c>
      <c r="K17" s="220"/>
      <c r="L17" s="223"/>
      <c r="M17" s="216"/>
      <c r="N17" s="226"/>
    </row>
    <row r="18" spans="2:14" ht="14.4" hidden="1" customHeight="1" outlineLevel="1">
      <c r="B18" s="211"/>
      <c r="C18" s="212"/>
      <c r="D18" s="98"/>
      <c r="E18" s="43"/>
      <c r="F18" s="44"/>
      <c r="G18" s="45">
        <f t="shared" si="0"/>
        <v>0</v>
      </c>
      <c r="H18" s="45">
        <f t="shared" si="1"/>
        <v>0</v>
      </c>
      <c r="I18" s="45">
        <f t="shared" si="2"/>
        <v>0</v>
      </c>
      <c r="J18" s="46">
        <f>E18*F18*G18*H18</f>
        <v>0</v>
      </c>
      <c r="K18" s="220"/>
      <c r="L18" s="223"/>
      <c r="M18" s="47"/>
      <c r="N18" s="226"/>
    </row>
    <row r="19" spans="2:14" ht="14.4" hidden="1" customHeight="1" outlineLevel="1">
      <c r="B19" s="211"/>
      <c r="C19" s="212"/>
      <c r="D19" s="98"/>
      <c r="E19" s="43"/>
      <c r="F19" s="44"/>
      <c r="G19" s="45">
        <f t="shared" si="0"/>
        <v>0</v>
      </c>
      <c r="H19" s="45">
        <f t="shared" si="1"/>
        <v>0</v>
      </c>
      <c r="I19" s="45">
        <f t="shared" si="2"/>
        <v>0</v>
      </c>
      <c r="J19" s="46">
        <f t="shared" si="3"/>
        <v>0</v>
      </c>
      <c r="K19" s="220"/>
      <c r="L19" s="223"/>
      <c r="M19" s="47"/>
      <c r="N19" s="226"/>
    </row>
    <row r="20" spans="2:14" ht="14.4" hidden="1" customHeight="1" outlineLevel="1">
      <c r="B20" s="211"/>
      <c r="C20" s="212"/>
      <c r="D20" s="98"/>
      <c r="E20" s="43"/>
      <c r="F20" s="44"/>
      <c r="G20" s="45">
        <f t="shared" si="0"/>
        <v>0</v>
      </c>
      <c r="H20" s="45">
        <f t="shared" si="1"/>
        <v>0</v>
      </c>
      <c r="I20" s="45">
        <f t="shared" si="2"/>
        <v>0</v>
      </c>
      <c r="J20" s="46">
        <f t="shared" si="3"/>
        <v>0</v>
      </c>
      <c r="K20" s="220"/>
      <c r="L20" s="223"/>
      <c r="M20" s="47"/>
      <c r="N20" s="226"/>
    </row>
    <row r="21" spans="2:14" ht="14.4" hidden="1" customHeight="1" outlineLevel="1">
      <c r="B21" s="211"/>
      <c r="C21" s="212"/>
      <c r="D21" s="98"/>
      <c r="E21" s="43"/>
      <c r="F21" s="44"/>
      <c r="G21" s="45">
        <f t="shared" si="0"/>
        <v>0</v>
      </c>
      <c r="H21" s="45">
        <f t="shared" si="1"/>
        <v>0</v>
      </c>
      <c r="I21" s="45">
        <f t="shared" si="2"/>
        <v>0</v>
      </c>
      <c r="J21" s="46">
        <f t="shared" si="3"/>
        <v>0</v>
      </c>
      <c r="K21" s="220"/>
      <c r="L21" s="223"/>
      <c r="M21" s="47"/>
      <c r="N21" s="226"/>
    </row>
    <row r="22" spans="2:14" ht="14.4" hidden="1" customHeight="1" outlineLevel="1">
      <c r="B22" s="211"/>
      <c r="C22" s="212"/>
      <c r="D22" s="98"/>
      <c r="E22" s="43"/>
      <c r="F22" s="44"/>
      <c r="G22" s="45">
        <f t="shared" si="0"/>
        <v>0</v>
      </c>
      <c r="H22" s="45">
        <f t="shared" si="1"/>
        <v>0</v>
      </c>
      <c r="I22" s="45">
        <f t="shared" si="2"/>
        <v>0</v>
      </c>
      <c r="J22" s="46">
        <f t="shared" si="3"/>
        <v>0</v>
      </c>
      <c r="K22" s="220"/>
      <c r="L22" s="223"/>
      <c r="M22" s="47"/>
      <c r="N22" s="226"/>
    </row>
    <row r="23" spans="2:14" ht="14.4" hidden="1" customHeight="1" outlineLevel="1">
      <c r="B23" s="211"/>
      <c r="C23" s="212"/>
      <c r="D23" s="98"/>
      <c r="E23" s="43"/>
      <c r="F23" s="44"/>
      <c r="G23" s="45">
        <f t="shared" si="0"/>
        <v>0</v>
      </c>
      <c r="H23" s="45">
        <f t="shared" si="1"/>
        <v>0</v>
      </c>
      <c r="I23" s="45">
        <f t="shared" si="2"/>
        <v>0</v>
      </c>
      <c r="J23" s="46">
        <f t="shared" si="3"/>
        <v>0</v>
      </c>
      <c r="K23" s="220"/>
      <c r="L23" s="223"/>
      <c r="M23" s="47"/>
      <c r="N23" s="226"/>
    </row>
    <row r="24" spans="2:14" ht="14.4" hidden="1" customHeight="1" outlineLevel="1">
      <c r="B24" s="211"/>
      <c r="C24" s="212"/>
      <c r="D24" s="98"/>
      <c r="E24" s="43"/>
      <c r="F24" s="44"/>
      <c r="G24" s="45">
        <f t="shared" si="0"/>
        <v>0</v>
      </c>
      <c r="H24" s="45">
        <f t="shared" si="1"/>
        <v>0</v>
      </c>
      <c r="I24" s="45">
        <f t="shared" si="2"/>
        <v>0</v>
      </c>
      <c r="J24" s="46">
        <f t="shared" si="3"/>
        <v>0</v>
      </c>
      <c r="K24" s="220"/>
      <c r="L24" s="223"/>
      <c r="M24" s="47"/>
      <c r="N24" s="226"/>
    </row>
    <row r="25" spans="2:14" ht="14.4" hidden="1" customHeight="1" outlineLevel="1">
      <c r="B25" s="211"/>
      <c r="C25" s="212"/>
      <c r="D25" s="98"/>
      <c r="E25" s="43"/>
      <c r="F25" s="44"/>
      <c r="G25" s="45">
        <f t="shared" si="0"/>
        <v>0</v>
      </c>
      <c r="H25" s="45">
        <f t="shared" si="1"/>
        <v>0</v>
      </c>
      <c r="I25" s="45">
        <f t="shared" si="2"/>
        <v>0</v>
      </c>
      <c r="J25" s="46">
        <f t="shared" si="3"/>
        <v>0</v>
      </c>
      <c r="K25" s="220"/>
      <c r="L25" s="223"/>
      <c r="M25" s="47"/>
      <c r="N25" s="226"/>
    </row>
    <row r="26" spans="2:14" ht="14.4" hidden="1" customHeight="1" outlineLevel="1">
      <c r="B26" s="211"/>
      <c r="C26" s="212"/>
      <c r="D26" s="98"/>
      <c r="E26" s="43"/>
      <c r="F26" s="44"/>
      <c r="G26" s="45">
        <f t="shared" si="0"/>
        <v>0</v>
      </c>
      <c r="H26" s="45">
        <f t="shared" si="1"/>
        <v>0</v>
      </c>
      <c r="I26" s="45">
        <f t="shared" si="2"/>
        <v>0</v>
      </c>
      <c r="J26" s="46">
        <f t="shared" si="3"/>
        <v>0</v>
      </c>
      <c r="K26" s="220"/>
      <c r="L26" s="223"/>
      <c r="M26" s="47"/>
      <c r="N26" s="226"/>
    </row>
    <row r="27" spans="2:14" ht="14.4" hidden="1" customHeight="1" outlineLevel="1" thickBot="1">
      <c r="B27" s="213"/>
      <c r="C27" s="214"/>
      <c r="D27" s="99"/>
      <c r="E27" s="72"/>
      <c r="F27" s="73"/>
      <c r="G27" s="74">
        <f t="shared" si="0"/>
        <v>0</v>
      </c>
      <c r="H27" s="74">
        <f t="shared" si="1"/>
        <v>0</v>
      </c>
      <c r="I27" s="74">
        <f t="shared" si="2"/>
        <v>0</v>
      </c>
      <c r="J27" s="76">
        <f t="shared" si="3"/>
        <v>0</v>
      </c>
      <c r="K27" s="220"/>
      <c r="L27" s="223"/>
      <c r="M27" s="77"/>
      <c r="N27" s="226"/>
    </row>
    <row r="28" spans="2:14" ht="14.4" customHeight="1" collapsed="1" thickBot="1">
      <c r="B28" s="217" t="s">
        <v>81</v>
      </c>
      <c r="C28" s="218"/>
      <c r="D28" s="104" t="s">
        <v>104</v>
      </c>
      <c r="E28" s="105"/>
      <c r="F28" s="106"/>
      <c r="G28" s="107" t="s">
        <v>83</v>
      </c>
      <c r="H28" s="107" t="s">
        <v>83</v>
      </c>
      <c r="I28" s="106"/>
      <c r="J28" s="108">
        <f>I28*F28*E28</f>
        <v>0</v>
      </c>
      <c r="K28" s="221"/>
      <c r="L28" s="224"/>
      <c r="M28" s="109"/>
      <c r="N28" s="227"/>
    </row>
    <row r="29" spans="2:14" ht="15" customHeight="1" thickBot="1">
      <c r="B29" s="209" t="s">
        <v>82</v>
      </c>
      <c r="C29" s="210"/>
      <c r="D29" s="170" t="s">
        <v>92</v>
      </c>
      <c r="E29" s="171">
        <v>5</v>
      </c>
      <c r="F29" s="40"/>
      <c r="G29" s="41">
        <f t="shared" si="0"/>
        <v>0</v>
      </c>
      <c r="H29" s="41">
        <f t="shared" si="1"/>
        <v>0</v>
      </c>
      <c r="I29" s="41"/>
      <c r="J29" s="70">
        <f>E29*F29*G29*H29</f>
        <v>0</v>
      </c>
      <c r="K29" s="102">
        <f>SUM(J29:J29)</f>
        <v>0</v>
      </c>
      <c r="L29" s="103">
        <f>IF(F5="Schnupper",M29/15/5/2*C4*C5*C6,IF(F5="Vertiefung",M29/24/15/8*C4*C5*C6,IF(F5="Abschluss",M29/60/1/8*C4*C5*C6,0)))</f>
        <v>0</v>
      </c>
      <c r="M29" s="71" t="e">
        <f>INDEX(Musterkalkulationen!$A$1:$M$14,MATCH('8'!F6,Musterkalkulationen!$C:$C,0),8,1)</f>
        <v>#N/A</v>
      </c>
      <c r="N29" s="101">
        <f>L29-K29</f>
        <v>0</v>
      </c>
    </row>
    <row r="30" spans="2:14" ht="28.2" customHeight="1">
      <c r="B30" s="228" t="s">
        <v>10</v>
      </c>
      <c r="C30" s="125" t="s">
        <v>11</v>
      </c>
      <c r="D30" s="240" t="s">
        <v>132</v>
      </c>
      <c r="E30" s="241"/>
      <c r="F30" s="241"/>
      <c r="G30" s="241"/>
      <c r="H30" s="241"/>
      <c r="I30" s="242"/>
      <c r="J30" s="42">
        <f>C4*C5*C6*1</f>
        <v>0</v>
      </c>
      <c r="K30" s="67">
        <f>J30</f>
        <v>0</v>
      </c>
      <c r="L30" s="68">
        <f>IF(F5="Schnupper",M30/15/5/2*C4*C5*C6,IF(F5="Vertiefung",M30/24/15/8*C4*C5*C6,IF(F5="Abschluss",M30/60/1/8*C4*C5*C6,0)))</f>
        <v>0</v>
      </c>
      <c r="M30" s="75" t="e">
        <f>INDEX(Musterkalkulationen!$A$1:$M$14,MATCH('8'!F6,Musterkalkulationen!$C:$C,0),9,1)</f>
        <v>#N/A</v>
      </c>
      <c r="N30" s="69">
        <f>L30-K30</f>
        <v>0</v>
      </c>
    </row>
    <row r="31" spans="2:14" ht="28.2" customHeight="1">
      <c r="B31" s="229"/>
      <c r="C31" s="126" t="s">
        <v>84</v>
      </c>
      <c r="D31" s="243" t="s">
        <v>72</v>
      </c>
      <c r="E31" s="244"/>
      <c r="F31" s="244"/>
      <c r="G31" s="244"/>
      <c r="H31" s="244"/>
      <c r="I31" s="245"/>
      <c r="J31" s="52"/>
      <c r="K31" s="49">
        <f>J31</f>
        <v>0</v>
      </c>
      <c r="L31" s="50">
        <f>IF(F5="Schnupper",M31/15/5*C4*C5,IF(F5="Vertiefung",M31/24/15*C4*C5,IF(F5="Abschluss",M31/60/1*C4*C5,0)))</f>
        <v>0</v>
      </c>
      <c r="M31" s="51" t="e">
        <f>INDEX(Musterkalkulationen!$A$1:$M$14,MATCH('8'!F6,Musterkalkulationen!$C:$C,0),10,1)</f>
        <v>#N/A</v>
      </c>
      <c r="N31" s="48">
        <f>L31-K31</f>
        <v>0</v>
      </c>
    </row>
    <row r="32" spans="2:14" ht="28.2" customHeight="1" thickBot="1">
      <c r="B32" s="229"/>
      <c r="C32" s="127" t="s">
        <v>27</v>
      </c>
      <c r="D32" s="246" t="s">
        <v>73</v>
      </c>
      <c r="E32" s="247"/>
      <c r="F32" s="247"/>
      <c r="G32" s="247"/>
      <c r="H32" s="247"/>
      <c r="I32" s="248"/>
      <c r="J32" s="116"/>
      <c r="K32" s="117">
        <f>J32</f>
        <v>0</v>
      </c>
      <c r="L32" s="95">
        <f>IF(F5="Schnupper",M32/15/5*C4*C5,IF(F5="Vertiefung",M32/24/15*C4*C5,IF(F5="Abschluss",M32/60/1*C4*C5,0)))</f>
        <v>0</v>
      </c>
      <c r="M32" s="118" t="e">
        <f>INDEX(Musterkalkulationen!$A$1:$M$14,MATCH('8'!F6,Musterkalkulationen!$C:$C,0),11,1)</f>
        <v>#N/A</v>
      </c>
      <c r="N32" s="119">
        <f>L32-K32</f>
        <v>0</v>
      </c>
    </row>
    <row r="33" spans="2:14" ht="28.2" customHeight="1" thickBot="1">
      <c r="B33" s="230"/>
      <c r="C33" s="120" t="s">
        <v>85</v>
      </c>
      <c r="D33" s="237"/>
      <c r="E33" s="238"/>
      <c r="F33" s="238"/>
      <c r="G33" s="238"/>
      <c r="H33" s="238"/>
      <c r="I33" s="238"/>
      <c r="J33" s="239"/>
      <c r="K33" s="121">
        <f>K32+K31+K30</f>
        <v>0</v>
      </c>
      <c r="L33" s="122">
        <f>L32+L31+L30</f>
        <v>0</v>
      </c>
      <c r="M33" s="123"/>
      <c r="N33" s="124">
        <f>N32+N31+N30</f>
        <v>0</v>
      </c>
    </row>
    <row r="34" spans="2:14" ht="15" customHeight="1" thickBot="1">
      <c r="B34" s="110" t="s">
        <v>62</v>
      </c>
      <c r="C34" s="111"/>
      <c r="D34" s="112"/>
      <c r="E34" s="112"/>
      <c r="F34" s="112"/>
      <c r="G34" s="112"/>
      <c r="H34" s="113"/>
      <c r="I34" s="113"/>
      <c r="J34" s="114"/>
      <c r="K34" s="83">
        <f>SUM(K11:K32)</f>
        <v>0</v>
      </c>
      <c r="L34" s="83">
        <f>SUM(L11:L32)</f>
        <v>0</v>
      </c>
      <c r="M34" s="84">
        <f>SUM(L37:L40)</f>
        <v>0</v>
      </c>
      <c r="N34" s="115">
        <f>L34-K34</f>
        <v>0</v>
      </c>
    </row>
    <row r="35" spans="2:14">
      <c r="B35" s="32"/>
      <c r="C35" s="11"/>
      <c r="H35" s="7"/>
      <c r="I35" s="7"/>
      <c r="J35" s="7"/>
      <c r="M35" s="4"/>
      <c r="N35" s="4"/>
    </row>
    <row r="36" spans="2:14">
      <c r="B36" s="10"/>
      <c r="H36" s="7"/>
      <c r="I36" s="7"/>
      <c r="M36" s="4"/>
      <c r="N36" s="4"/>
    </row>
    <row r="37" spans="2:14">
      <c r="B37" s="10"/>
      <c r="E37" s="12"/>
      <c r="F37" s="12"/>
      <c r="H37" s="7"/>
      <c r="I37" s="7"/>
      <c r="K37" s="59"/>
      <c r="M37" s="33"/>
    </row>
    <row r="38" spans="2:14">
      <c r="B38" s="10"/>
      <c r="E38" s="12"/>
      <c r="F38" s="12"/>
    </row>
    <row r="39" spans="2:14">
      <c r="E39" s="12"/>
      <c r="F39" s="12"/>
    </row>
    <row r="40" spans="2:14">
      <c r="E40" s="57"/>
      <c r="F40" s="57"/>
      <c r="K40" s="59"/>
    </row>
    <row r="41" spans="2:14">
      <c r="E41" s="12"/>
      <c r="F41" s="12"/>
    </row>
    <row r="42" spans="2:14">
      <c r="B42" s="10"/>
      <c r="E42" s="12"/>
      <c r="F42" s="12"/>
    </row>
  </sheetData>
  <mergeCells count="13">
    <mergeCell ref="B29:C29"/>
    <mergeCell ref="B30:B33"/>
    <mergeCell ref="D30:I30"/>
    <mergeCell ref="D31:I31"/>
    <mergeCell ref="D32:I32"/>
    <mergeCell ref="D33:J33"/>
    <mergeCell ref="N11:N28"/>
    <mergeCell ref="B28:C28"/>
    <mergeCell ref="B8:C8"/>
    <mergeCell ref="B11:C27"/>
    <mergeCell ref="K11:K28"/>
    <mergeCell ref="L11:L28"/>
    <mergeCell ref="M11:M17"/>
  </mergeCells>
  <conditionalFormatting sqref="N11">
    <cfRule type="cellIs" dxfId="11" priority="3" operator="lessThan">
      <formula>0</formula>
    </cfRule>
    <cfRule type="cellIs" dxfId="10" priority="4" operator="greaterThanOrEqual">
      <formula>0</formula>
    </cfRule>
  </conditionalFormatting>
  <conditionalFormatting sqref="N29:N34">
    <cfRule type="cellIs" dxfId="9" priority="1" operator="lessThan">
      <formula>0</formula>
    </cfRule>
    <cfRule type="cellIs" dxfId="8" priority="2" operator="greaterThanOrEqual">
      <formula>0</formula>
    </cfRule>
  </conditionalFormatting>
  <dataValidations count="3">
    <dataValidation type="list" allowBlank="1" showInputMessage="1" showErrorMessage="1" sqref="F5" xr:uid="{D550D3B2-8906-4606-970B-A434D95590BF}">
      <formula1>$P$4:$P$6</formula1>
    </dataValidation>
    <dataValidation type="list" allowBlank="1" showInputMessage="1" showErrorMessage="1" sqref="F4" xr:uid="{28B9C275-A8C8-4C0D-B9BF-B503F69EDD41}">
      <formula1>$O$4:$O$7</formula1>
    </dataValidation>
    <dataValidation type="list" allowBlank="1" showInputMessage="1" showErrorMessage="1" sqref="D11:D27" xr:uid="{8328FA8E-FE03-4858-B17A-8BEAB980F245}">
      <mc:AlternateContent xmlns:x12ac="http://schemas.microsoft.com/office/spreadsheetml/2011/1/ac" xmlns:mc="http://schemas.openxmlformats.org/markup-compatibility/2006">
        <mc:Choice Requires="x12ac">
          <x12ac:list>Fachkraft (Spiel-)Pädagogik," Fachkraft Kunst, Kultur, Handwerk, Medien"," Fachkraft Natur- /Erlebnispädagogik, BNE, Medien"," Fachkraft Pädagogik Schwerpunkt Partizipation/Demokratiebildung, Medien", Honorarkraft</x12ac:list>
        </mc:Choice>
        <mc:Fallback>
          <formula1>"Fachkraft (Spiel-)Pädagogik, Fachkraft Kunst, Kultur, Handwerk, Medien, Fachkraft Natur- /Erlebnispädagogik, BNE, Medien, Fachkraft Pädagogik Schwerpunkt Partizipation/Demokratiebildung, Medien, Honorarkraft"</formula1>
        </mc:Fallback>
      </mc:AlternateContent>
    </dataValidation>
  </dataValidations>
  <pageMargins left="0.25" right="0.25" top="0.75" bottom="0.75" header="0.3" footer="0.3"/>
  <pageSetup scale="73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65686-1381-491A-883F-3C7F0136F7A4}">
  <sheetPr>
    <pageSetUpPr fitToPage="1"/>
  </sheetPr>
  <dimension ref="B1:P42"/>
  <sheetViews>
    <sheetView showGridLines="0" workbookViewId="0">
      <pane ySplit="9" topLeftCell="A10" activePane="bottomLeft" state="frozen"/>
      <selection activeCell="B2" sqref="B2"/>
      <selection pane="bottomLeft" activeCell="B2" sqref="B2"/>
    </sheetView>
  </sheetViews>
  <sheetFormatPr baseColWidth="10" defaultColWidth="11.44140625" defaultRowHeight="14.4" outlineLevelRow="1"/>
  <cols>
    <col min="1" max="1" width="1.77734375" customWidth="1"/>
    <col min="2" max="2" width="16.77734375" customWidth="1"/>
    <col min="3" max="3" width="13.77734375" customWidth="1"/>
    <col min="4" max="4" width="29.44140625" customWidth="1"/>
    <col min="5" max="9" width="9.77734375" customWidth="1"/>
    <col min="10" max="12" width="12" customWidth="1"/>
    <col min="13" max="13" width="12" hidden="1" customWidth="1"/>
    <col min="14" max="14" width="12" customWidth="1"/>
    <col min="15" max="15" width="11.77734375" style="8" customWidth="1"/>
  </cols>
  <sheetData>
    <row r="1" spans="2:16" ht="9" customHeight="1">
      <c r="O1"/>
    </row>
    <row r="2" spans="2:16" ht="21">
      <c r="B2" s="131" t="s">
        <v>141</v>
      </c>
      <c r="C2" s="131"/>
      <c r="D2" s="131"/>
      <c r="O2" s="78" t="s">
        <v>15</v>
      </c>
      <c r="P2" s="78" t="s">
        <v>18</v>
      </c>
    </row>
    <row r="3" spans="2:16" ht="9" customHeight="1" thickBot="1">
      <c r="O3" s="79"/>
      <c r="P3" s="79"/>
    </row>
    <row r="4" spans="2:16" ht="15" thickBot="1">
      <c r="B4" s="34" t="s">
        <v>3</v>
      </c>
      <c r="C4" s="35"/>
      <c r="E4" s="3" t="s">
        <v>15</v>
      </c>
      <c r="F4" s="35"/>
      <c r="G4" s="8"/>
      <c r="H4" s="129" t="s">
        <v>102</v>
      </c>
      <c r="I4" s="130">
        <f>SUMIF(D11:D27,"Fachkraft (Spiel-)Pädagogik",F11:F27)+SUMIF(D11:D27,"Fachkraft Kunst, Kultur, Handwerk, Medien",F11:F27)+SUMIF(D11:D27,"Fachkraft Natur- /Erlebnispädagogik, BNE, Medien",F11:F27)+SUMIF(D11:D27,"Fachkraft Pädagogik Schwerpunkt Partizipation/Demokratiebildung, Medien",F11:F27)</f>
        <v>0</v>
      </c>
      <c r="K4" s="128" t="s">
        <v>101</v>
      </c>
      <c r="L4" s="130" t="e">
        <f>"1 zu "&amp;ROUND(1/(I4/C4),0)</f>
        <v>#DIV/0!</v>
      </c>
      <c r="O4" s="79" t="s">
        <v>16</v>
      </c>
      <c r="P4" s="79" t="s">
        <v>12</v>
      </c>
    </row>
    <row r="5" spans="2:16" ht="15" thickBot="1">
      <c r="B5" s="36" t="s">
        <v>4</v>
      </c>
      <c r="C5" s="35"/>
      <c r="E5" s="3" t="s">
        <v>18</v>
      </c>
      <c r="F5" s="35"/>
      <c r="G5" s="8"/>
      <c r="H5" s="128" t="s">
        <v>103</v>
      </c>
      <c r="I5" s="130">
        <f>SUM(F11:F27)</f>
        <v>0</v>
      </c>
      <c r="K5" s="128" t="s">
        <v>100</v>
      </c>
      <c r="L5" s="130" t="e">
        <f>"1 zu "&amp;ROUND(1/(I5/C4),0)</f>
        <v>#DIV/0!</v>
      </c>
      <c r="O5" s="79" t="s">
        <v>31</v>
      </c>
      <c r="P5" s="79" t="s">
        <v>13</v>
      </c>
    </row>
    <row r="6" spans="2:16" ht="15" thickBot="1">
      <c r="B6" s="37" t="s">
        <v>5</v>
      </c>
      <c r="C6" s="35"/>
      <c r="D6" s="5" t="s">
        <v>6</v>
      </c>
      <c r="E6" s="8"/>
      <c r="F6" s="79" t="str">
        <f>'9'!F4&amp;"-"&amp;'9'!F5</f>
        <v>-</v>
      </c>
      <c r="O6" s="79" t="s">
        <v>33</v>
      </c>
      <c r="P6" s="79" t="s">
        <v>14</v>
      </c>
    </row>
    <row r="7" spans="2:16" ht="9" customHeight="1" thickBot="1">
      <c r="O7" s="79" t="s">
        <v>35</v>
      </c>
      <c r="P7" s="79"/>
    </row>
    <row r="8" spans="2:16" ht="28.2" customHeight="1" thickBot="1">
      <c r="B8" s="204" t="s">
        <v>7</v>
      </c>
      <c r="C8" s="205"/>
      <c r="D8" s="1" t="s">
        <v>8</v>
      </c>
      <c r="E8" s="1" t="s">
        <v>57</v>
      </c>
      <c r="F8" s="1" t="s">
        <v>53</v>
      </c>
      <c r="G8" s="1" t="s">
        <v>52</v>
      </c>
      <c r="H8" s="1" t="s">
        <v>9</v>
      </c>
      <c r="I8" s="1" t="s">
        <v>93</v>
      </c>
      <c r="J8" s="1" t="s">
        <v>56</v>
      </c>
      <c r="K8" s="1" t="s">
        <v>54</v>
      </c>
      <c r="L8" s="1" t="s">
        <v>17</v>
      </c>
      <c r="M8" s="38" t="s">
        <v>63</v>
      </c>
      <c r="N8" s="2" t="s">
        <v>55</v>
      </c>
    </row>
    <row r="9" spans="2:16" ht="2.4" customHeight="1"/>
    <row r="10" spans="2:16" ht="2.4" customHeight="1" thickBot="1"/>
    <row r="11" spans="2:16" ht="14.4" customHeight="1">
      <c r="B11" s="209" t="s">
        <v>23</v>
      </c>
      <c r="C11" s="210"/>
      <c r="D11" s="97"/>
      <c r="E11" s="39"/>
      <c r="F11" s="40"/>
      <c r="G11" s="41">
        <f>$C$6</f>
        <v>0</v>
      </c>
      <c r="H11" s="41">
        <f>$C$5</f>
        <v>0</v>
      </c>
      <c r="I11" s="41">
        <f>H11*G11</f>
        <v>0</v>
      </c>
      <c r="J11" s="42">
        <f>E11*F11*G11*H11</f>
        <v>0</v>
      </c>
      <c r="K11" s="219">
        <f>SUM(J11:J28)</f>
        <v>0</v>
      </c>
      <c r="L11" s="222">
        <f>IF(F5="Schnupper",M11/15/5/2*C4*C5*C6,IF(F5="Vertiefung",M11/24/15/8*C4*C5*C6,IF(F5="Abschluss",M11/60/1/8*C4*C5*C6,0)))</f>
        <v>0</v>
      </c>
      <c r="M11" s="215" t="e">
        <f>INDEX(Musterkalkulationen!$A$1:$M$14,MATCH('9'!F6,Musterkalkulationen!$C:$C,0),7,1)</f>
        <v>#N/A</v>
      </c>
      <c r="N11" s="225">
        <f>L11-K11</f>
        <v>0</v>
      </c>
    </row>
    <row r="12" spans="2:16">
      <c r="B12" s="211"/>
      <c r="C12" s="212"/>
      <c r="D12" s="98"/>
      <c r="E12" s="43"/>
      <c r="F12" s="44"/>
      <c r="G12" s="45">
        <f t="shared" ref="G12:G29" si="0">$C$6</f>
        <v>0</v>
      </c>
      <c r="H12" s="45">
        <f t="shared" ref="H12:H29" si="1">$C$5</f>
        <v>0</v>
      </c>
      <c r="I12" s="45">
        <f t="shared" ref="I12:I27" si="2">H12*G12</f>
        <v>0</v>
      </c>
      <c r="J12" s="46">
        <f t="shared" ref="J12:J27" si="3">E12*F12*G12*H12</f>
        <v>0</v>
      </c>
      <c r="K12" s="220"/>
      <c r="L12" s="223"/>
      <c r="M12" s="216"/>
      <c r="N12" s="226"/>
    </row>
    <row r="13" spans="2:16">
      <c r="B13" s="211"/>
      <c r="C13" s="212"/>
      <c r="D13" s="98"/>
      <c r="E13" s="43"/>
      <c r="F13" s="44"/>
      <c r="G13" s="45">
        <f t="shared" si="0"/>
        <v>0</v>
      </c>
      <c r="H13" s="45">
        <f t="shared" si="1"/>
        <v>0</v>
      </c>
      <c r="I13" s="45">
        <f t="shared" si="2"/>
        <v>0</v>
      </c>
      <c r="J13" s="46">
        <f t="shared" si="3"/>
        <v>0</v>
      </c>
      <c r="K13" s="220"/>
      <c r="L13" s="223"/>
      <c r="M13" s="216"/>
      <c r="N13" s="226"/>
    </row>
    <row r="14" spans="2:16">
      <c r="B14" s="211"/>
      <c r="C14" s="212"/>
      <c r="D14" s="98"/>
      <c r="E14" s="43"/>
      <c r="F14" s="44"/>
      <c r="G14" s="45">
        <f t="shared" si="0"/>
        <v>0</v>
      </c>
      <c r="H14" s="45">
        <f t="shared" si="1"/>
        <v>0</v>
      </c>
      <c r="I14" s="45">
        <f t="shared" si="2"/>
        <v>0</v>
      </c>
      <c r="J14" s="46">
        <f t="shared" si="3"/>
        <v>0</v>
      </c>
      <c r="K14" s="220"/>
      <c r="L14" s="223"/>
      <c r="M14" s="216"/>
      <c r="N14" s="226"/>
    </row>
    <row r="15" spans="2:16" ht="15" thickBot="1">
      <c r="B15" s="211"/>
      <c r="C15" s="212"/>
      <c r="D15" s="98"/>
      <c r="E15" s="43"/>
      <c r="F15" s="44"/>
      <c r="G15" s="45">
        <f t="shared" si="0"/>
        <v>0</v>
      </c>
      <c r="H15" s="45">
        <f t="shared" si="1"/>
        <v>0</v>
      </c>
      <c r="I15" s="45">
        <f t="shared" si="2"/>
        <v>0</v>
      </c>
      <c r="J15" s="46">
        <f t="shared" si="3"/>
        <v>0</v>
      </c>
      <c r="K15" s="220"/>
      <c r="L15" s="223"/>
      <c r="M15" s="216"/>
      <c r="N15" s="226"/>
    </row>
    <row r="16" spans="2:16" ht="14.4" hidden="1" customHeight="1" outlineLevel="1">
      <c r="B16" s="211"/>
      <c r="C16" s="212"/>
      <c r="D16" s="98"/>
      <c r="E16" s="43"/>
      <c r="F16" s="44"/>
      <c r="G16" s="45">
        <f t="shared" si="0"/>
        <v>0</v>
      </c>
      <c r="H16" s="45">
        <f t="shared" si="1"/>
        <v>0</v>
      </c>
      <c r="I16" s="45">
        <f t="shared" si="2"/>
        <v>0</v>
      </c>
      <c r="J16" s="46">
        <f t="shared" si="3"/>
        <v>0</v>
      </c>
      <c r="K16" s="220"/>
      <c r="L16" s="223"/>
      <c r="M16" s="216"/>
      <c r="N16" s="226"/>
    </row>
    <row r="17" spans="2:14" ht="14.4" hidden="1" customHeight="1" outlineLevel="1">
      <c r="B17" s="211"/>
      <c r="C17" s="212"/>
      <c r="D17" s="98"/>
      <c r="E17" s="43"/>
      <c r="F17" s="44"/>
      <c r="G17" s="45">
        <f t="shared" si="0"/>
        <v>0</v>
      </c>
      <c r="H17" s="45">
        <f t="shared" si="1"/>
        <v>0</v>
      </c>
      <c r="I17" s="45">
        <f t="shared" si="2"/>
        <v>0</v>
      </c>
      <c r="J17" s="46">
        <f t="shared" si="3"/>
        <v>0</v>
      </c>
      <c r="K17" s="220"/>
      <c r="L17" s="223"/>
      <c r="M17" s="216"/>
      <c r="N17" s="226"/>
    </row>
    <row r="18" spans="2:14" ht="14.4" hidden="1" customHeight="1" outlineLevel="1">
      <c r="B18" s="211"/>
      <c r="C18" s="212"/>
      <c r="D18" s="98"/>
      <c r="E18" s="43"/>
      <c r="F18" s="44"/>
      <c r="G18" s="45">
        <f t="shared" si="0"/>
        <v>0</v>
      </c>
      <c r="H18" s="45">
        <f t="shared" si="1"/>
        <v>0</v>
      </c>
      <c r="I18" s="45">
        <f t="shared" si="2"/>
        <v>0</v>
      </c>
      <c r="J18" s="46">
        <f>E18*F18*G18*H18</f>
        <v>0</v>
      </c>
      <c r="K18" s="220"/>
      <c r="L18" s="223"/>
      <c r="M18" s="47"/>
      <c r="N18" s="226"/>
    </row>
    <row r="19" spans="2:14" ht="14.4" hidden="1" customHeight="1" outlineLevel="1">
      <c r="B19" s="211"/>
      <c r="C19" s="212"/>
      <c r="D19" s="98"/>
      <c r="E19" s="43"/>
      <c r="F19" s="44"/>
      <c r="G19" s="45">
        <f t="shared" si="0"/>
        <v>0</v>
      </c>
      <c r="H19" s="45">
        <f t="shared" si="1"/>
        <v>0</v>
      </c>
      <c r="I19" s="45">
        <f t="shared" si="2"/>
        <v>0</v>
      </c>
      <c r="J19" s="46">
        <f t="shared" si="3"/>
        <v>0</v>
      </c>
      <c r="K19" s="220"/>
      <c r="L19" s="223"/>
      <c r="M19" s="47"/>
      <c r="N19" s="226"/>
    </row>
    <row r="20" spans="2:14" ht="14.4" hidden="1" customHeight="1" outlineLevel="1">
      <c r="B20" s="211"/>
      <c r="C20" s="212"/>
      <c r="D20" s="98"/>
      <c r="E20" s="43"/>
      <c r="F20" s="44"/>
      <c r="G20" s="45">
        <f t="shared" si="0"/>
        <v>0</v>
      </c>
      <c r="H20" s="45">
        <f t="shared" si="1"/>
        <v>0</v>
      </c>
      <c r="I20" s="45">
        <f t="shared" si="2"/>
        <v>0</v>
      </c>
      <c r="J20" s="46">
        <f t="shared" si="3"/>
        <v>0</v>
      </c>
      <c r="K20" s="220"/>
      <c r="L20" s="223"/>
      <c r="M20" s="47"/>
      <c r="N20" s="226"/>
    </row>
    <row r="21" spans="2:14" ht="14.4" hidden="1" customHeight="1" outlineLevel="1">
      <c r="B21" s="211"/>
      <c r="C21" s="212"/>
      <c r="D21" s="98"/>
      <c r="E21" s="43"/>
      <c r="F21" s="44"/>
      <c r="G21" s="45">
        <f t="shared" si="0"/>
        <v>0</v>
      </c>
      <c r="H21" s="45">
        <f t="shared" si="1"/>
        <v>0</v>
      </c>
      <c r="I21" s="45">
        <f t="shared" si="2"/>
        <v>0</v>
      </c>
      <c r="J21" s="46">
        <f t="shared" si="3"/>
        <v>0</v>
      </c>
      <c r="K21" s="220"/>
      <c r="L21" s="223"/>
      <c r="M21" s="47"/>
      <c r="N21" s="226"/>
    </row>
    <row r="22" spans="2:14" ht="14.4" hidden="1" customHeight="1" outlineLevel="1">
      <c r="B22" s="211"/>
      <c r="C22" s="212"/>
      <c r="D22" s="98"/>
      <c r="E22" s="43"/>
      <c r="F22" s="44"/>
      <c r="G22" s="45">
        <f t="shared" si="0"/>
        <v>0</v>
      </c>
      <c r="H22" s="45">
        <f t="shared" si="1"/>
        <v>0</v>
      </c>
      <c r="I22" s="45">
        <f t="shared" si="2"/>
        <v>0</v>
      </c>
      <c r="J22" s="46">
        <f t="shared" si="3"/>
        <v>0</v>
      </c>
      <c r="K22" s="220"/>
      <c r="L22" s="223"/>
      <c r="M22" s="47"/>
      <c r="N22" s="226"/>
    </row>
    <row r="23" spans="2:14" ht="14.4" hidden="1" customHeight="1" outlineLevel="1">
      <c r="B23" s="211"/>
      <c r="C23" s="212"/>
      <c r="D23" s="98"/>
      <c r="E23" s="43"/>
      <c r="F23" s="44"/>
      <c r="G23" s="45">
        <f t="shared" si="0"/>
        <v>0</v>
      </c>
      <c r="H23" s="45">
        <f t="shared" si="1"/>
        <v>0</v>
      </c>
      <c r="I23" s="45">
        <f t="shared" si="2"/>
        <v>0</v>
      </c>
      <c r="J23" s="46">
        <f t="shared" si="3"/>
        <v>0</v>
      </c>
      <c r="K23" s="220"/>
      <c r="L23" s="223"/>
      <c r="M23" s="47"/>
      <c r="N23" s="226"/>
    </row>
    <row r="24" spans="2:14" ht="14.4" hidden="1" customHeight="1" outlineLevel="1">
      <c r="B24" s="211"/>
      <c r="C24" s="212"/>
      <c r="D24" s="98"/>
      <c r="E24" s="43"/>
      <c r="F24" s="44"/>
      <c r="G24" s="45">
        <f t="shared" si="0"/>
        <v>0</v>
      </c>
      <c r="H24" s="45">
        <f t="shared" si="1"/>
        <v>0</v>
      </c>
      <c r="I24" s="45">
        <f t="shared" si="2"/>
        <v>0</v>
      </c>
      <c r="J24" s="46">
        <f t="shared" si="3"/>
        <v>0</v>
      </c>
      <c r="K24" s="220"/>
      <c r="L24" s="223"/>
      <c r="M24" s="47"/>
      <c r="N24" s="226"/>
    </row>
    <row r="25" spans="2:14" ht="14.4" hidden="1" customHeight="1" outlineLevel="1">
      <c r="B25" s="211"/>
      <c r="C25" s="212"/>
      <c r="D25" s="98"/>
      <c r="E25" s="43"/>
      <c r="F25" s="44"/>
      <c r="G25" s="45">
        <f t="shared" si="0"/>
        <v>0</v>
      </c>
      <c r="H25" s="45">
        <f t="shared" si="1"/>
        <v>0</v>
      </c>
      <c r="I25" s="45">
        <f t="shared" si="2"/>
        <v>0</v>
      </c>
      <c r="J25" s="46">
        <f t="shared" si="3"/>
        <v>0</v>
      </c>
      <c r="K25" s="220"/>
      <c r="L25" s="223"/>
      <c r="M25" s="47"/>
      <c r="N25" s="226"/>
    </row>
    <row r="26" spans="2:14" ht="14.4" hidden="1" customHeight="1" outlineLevel="1">
      <c r="B26" s="211"/>
      <c r="C26" s="212"/>
      <c r="D26" s="98"/>
      <c r="E26" s="43"/>
      <c r="F26" s="44"/>
      <c r="G26" s="45">
        <f t="shared" si="0"/>
        <v>0</v>
      </c>
      <c r="H26" s="45">
        <f t="shared" si="1"/>
        <v>0</v>
      </c>
      <c r="I26" s="45">
        <f t="shared" si="2"/>
        <v>0</v>
      </c>
      <c r="J26" s="46">
        <f t="shared" si="3"/>
        <v>0</v>
      </c>
      <c r="K26" s="220"/>
      <c r="L26" s="223"/>
      <c r="M26" s="47"/>
      <c r="N26" s="226"/>
    </row>
    <row r="27" spans="2:14" ht="14.4" hidden="1" customHeight="1" outlineLevel="1" thickBot="1">
      <c r="B27" s="213"/>
      <c r="C27" s="214"/>
      <c r="D27" s="99"/>
      <c r="E27" s="72"/>
      <c r="F27" s="73"/>
      <c r="G27" s="74">
        <f t="shared" si="0"/>
        <v>0</v>
      </c>
      <c r="H27" s="74">
        <f t="shared" si="1"/>
        <v>0</v>
      </c>
      <c r="I27" s="74">
        <f t="shared" si="2"/>
        <v>0</v>
      </c>
      <c r="J27" s="76">
        <f t="shared" si="3"/>
        <v>0</v>
      </c>
      <c r="K27" s="220"/>
      <c r="L27" s="223"/>
      <c r="M27" s="77"/>
      <c r="N27" s="226"/>
    </row>
    <row r="28" spans="2:14" ht="14.4" customHeight="1" collapsed="1" thickBot="1">
      <c r="B28" s="217" t="s">
        <v>81</v>
      </c>
      <c r="C28" s="218"/>
      <c r="D28" s="104" t="s">
        <v>104</v>
      </c>
      <c r="E28" s="105"/>
      <c r="F28" s="106"/>
      <c r="G28" s="107" t="s">
        <v>83</v>
      </c>
      <c r="H28" s="107" t="s">
        <v>83</v>
      </c>
      <c r="I28" s="106"/>
      <c r="J28" s="108">
        <f>I28*F28*E28</f>
        <v>0</v>
      </c>
      <c r="K28" s="221"/>
      <c r="L28" s="224"/>
      <c r="M28" s="109"/>
      <c r="N28" s="227"/>
    </row>
    <row r="29" spans="2:14" ht="15" customHeight="1" thickBot="1">
      <c r="B29" s="209" t="s">
        <v>82</v>
      </c>
      <c r="C29" s="210"/>
      <c r="D29" s="170" t="s">
        <v>92</v>
      </c>
      <c r="E29" s="171">
        <v>5</v>
      </c>
      <c r="F29" s="40"/>
      <c r="G29" s="41">
        <f t="shared" si="0"/>
        <v>0</v>
      </c>
      <c r="H29" s="41">
        <f t="shared" si="1"/>
        <v>0</v>
      </c>
      <c r="I29" s="41"/>
      <c r="J29" s="70">
        <f>E29*F29*G29*H29</f>
        <v>0</v>
      </c>
      <c r="K29" s="102">
        <f>SUM(J29:J29)</f>
        <v>0</v>
      </c>
      <c r="L29" s="103">
        <f>IF(F5="Schnupper",M29/15/5/2*C4*C5*C6,IF(F5="Vertiefung",M29/24/15/8*C4*C5*C6,IF(F5="Abschluss",M29/60/1/8*C4*C5*C6,0)))</f>
        <v>0</v>
      </c>
      <c r="M29" s="71" t="e">
        <f>INDEX(Musterkalkulationen!$A$1:$M$14,MATCH('9'!F6,Musterkalkulationen!$C:$C,0),8,1)</f>
        <v>#N/A</v>
      </c>
      <c r="N29" s="101">
        <f>L29-K29</f>
        <v>0</v>
      </c>
    </row>
    <row r="30" spans="2:14" ht="28.2" customHeight="1">
      <c r="B30" s="228" t="s">
        <v>10</v>
      </c>
      <c r="C30" s="125" t="s">
        <v>11</v>
      </c>
      <c r="D30" s="240" t="s">
        <v>132</v>
      </c>
      <c r="E30" s="241"/>
      <c r="F30" s="241"/>
      <c r="G30" s="241"/>
      <c r="H30" s="241"/>
      <c r="I30" s="242"/>
      <c r="J30" s="42">
        <f>C4*C5*C6*1</f>
        <v>0</v>
      </c>
      <c r="K30" s="67">
        <f>J30</f>
        <v>0</v>
      </c>
      <c r="L30" s="68">
        <f>IF(F5="Schnupper",M30/15/5/2*C4*C5*C6,IF(F5="Vertiefung",M30/24/15/8*C4*C5*C6,IF(F5="Abschluss",M30/60/1/8*C4*C5*C6,0)))</f>
        <v>0</v>
      </c>
      <c r="M30" s="75" t="e">
        <f>INDEX(Musterkalkulationen!$A$1:$M$14,MATCH('9'!F6,Musterkalkulationen!$C:$C,0),9,1)</f>
        <v>#N/A</v>
      </c>
      <c r="N30" s="69">
        <f>L30-K30</f>
        <v>0</v>
      </c>
    </row>
    <row r="31" spans="2:14" ht="28.2" customHeight="1">
      <c r="B31" s="229"/>
      <c r="C31" s="126" t="s">
        <v>84</v>
      </c>
      <c r="D31" s="243" t="s">
        <v>72</v>
      </c>
      <c r="E31" s="244"/>
      <c r="F31" s="244"/>
      <c r="G31" s="244"/>
      <c r="H31" s="244"/>
      <c r="I31" s="245"/>
      <c r="J31" s="52"/>
      <c r="K31" s="49">
        <f>J31</f>
        <v>0</v>
      </c>
      <c r="L31" s="50">
        <f>IF(F5="Schnupper",M31/15/5*C4*C5,IF(F5="Vertiefung",M31/24/15*C4*C5,IF(F5="Abschluss",M31/60/1*C4*C5,0)))</f>
        <v>0</v>
      </c>
      <c r="M31" s="51" t="e">
        <f>INDEX(Musterkalkulationen!$A$1:$M$14,MATCH('9'!F6,Musterkalkulationen!$C:$C,0),10,1)</f>
        <v>#N/A</v>
      </c>
      <c r="N31" s="48">
        <f>L31-K31</f>
        <v>0</v>
      </c>
    </row>
    <row r="32" spans="2:14" ht="28.2" customHeight="1" thickBot="1">
      <c r="B32" s="229"/>
      <c r="C32" s="127" t="s">
        <v>27</v>
      </c>
      <c r="D32" s="246" t="s">
        <v>73</v>
      </c>
      <c r="E32" s="247"/>
      <c r="F32" s="247"/>
      <c r="G32" s="247"/>
      <c r="H32" s="247"/>
      <c r="I32" s="248"/>
      <c r="J32" s="116"/>
      <c r="K32" s="117">
        <f>J32</f>
        <v>0</v>
      </c>
      <c r="L32" s="95">
        <f>IF(F5="Schnupper",M32/15/5*C4*C5,IF(F5="Vertiefung",M32/24/15*C4*C5,IF(F5="Abschluss",M32/60/1*C4*C5,0)))</f>
        <v>0</v>
      </c>
      <c r="M32" s="118" t="e">
        <f>INDEX(Musterkalkulationen!$A$1:$M$14,MATCH('9'!F6,Musterkalkulationen!$C:$C,0),11,1)</f>
        <v>#N/A</v>
      </c>
      <c r="N32" s="119">
        <f>L32-K32</f>
        <v>0</v>
      </c>
    </row>
    <row r="33" spans="2:14" ht="28.2" customHeight="1" thickBot="1">
      <c r="B33" s="230"/>
      <c r="C33" s="120" t="s">
        <v>85</v>
      </c>
      <c r="D33" s="237"/>
      <c r="E33" s="238"/>
      <c r="F33" s="238"/>
      <c r="G33" s="238"/>
      <c r="H33" s="238"/>
      <c r="I33" s="238"/>
      <c r="J33" s="239"/>
      <c r="K33" s="121">
        <f>K32+K31+K30</f>
        <v>0</v>
      </c>
      <c r="L33" s="122">
        <f>L32+L31+L30</f>
        <v>0</v>
      </c>
      <c r="M33" s="123"/>
      <c r="N33" s="124">
        <f>N32+N31+N30</f>
        <v>0</v>
      </c>
    </row>
    <row r="34" spans="2:14" ht="15" customHeight="1" thickBot="1">
      <c r="B34" s="110" t="s">
        <v>62</v>
      </c>
      <c r="C34" s="111"/>
      <c r="D34" s="112"/>
      <c r="E34" s="112"/>
      <c r="F34" s="112"/>
      <c r="G34" s="112"/>
      <c r="H34" s="113"/>
      <c r="I34" s="113"/>
      <c r="J34" s="114"/>
      <c r="K34" s="83">
        <f>SUM(K11:K32)</f>
        <v>0</v>
      </c>
      <c r="L34" s="83">
        <f>SUM(L11:L32)</f>
        <v>0</v>
      </c>
      <c r="M34" s="84">
        <f>SUM(L37:L40)</f>
        <v>0</v>
      </c>
      <c r="N34" s="115">
        <f>L34-K34</f>
        <v>0</v>
      </c>
    </row>
    <row r="35" spans="2:14">
      <c r="B35" s="32"/>
      <c r="C35" s="11"/>
      <c r="H35" s="7"/>
      <c r="I35" s="7"/>
      <c r="J35" s="7"/>
      <c r="M35" s="4"/>
      <c r="N35" s="4"/>
    </row>
    <row r="36" spans="2:14">
      <c r="B36" s="10"/>
      <c r="H36" s="7"/>
      <c r="I36" s="7"/>
      <c r="M36" s="4"/>
      <c r="N36" s="4"/>
    </row>
    <row r="37" spans="2:14">
      <c r="B37" s="10"/>
      <c r="E37" s="12"/>
      <c r="F37" s="12"/>
      <c r="H37" s="7"/>
      <c r="I37" s="7"/>
      <c r="K37" s="59"/>
      <c r="M37" s="33"/>
    </row>
    <row r="38" spans="2:14">
      <c r="B38" s="10"/>
      <c r="E38" s="12"/>
      <c r="F38" s="12"/>
    </row>
    <row r="39" spans="2:14">
      <c r="E39" s="12"/>
      <c r="F39" s="12"/>
    </row>
    <row r="40" spans="2:14">
      <c r="E40" s="57"/>
      <c r="F40" s="57"/>
      <c r="K40" s="59"/>
    </row>
    <row r="41" spans="2:14">
      <c r="E41" s="12"/>
      <c r="F41" s="12"/>
    </row>
    <row r="42" spans="2:14">
      <c r="B42" s="10"/>
      <c r="E42" s="12"/>
      <c r="F42" s="12"/>
    </row>
  </sheetData>
  <mergeCells count="13">
    <mergeCell ref="B29:C29"/>
    <mergeCell ref="B30:B33"/>
    <mergeCell ref="D30:I30"/>
    <mergeCell ref="D31:I31"/>
    <mergeCell ref="D32:I32"/>
    <mergeCell ref="D33:J33"/>
    <mergeCell ref="N11:N28"/>
    <mergeCell ref="B28:C28"/>
    <mergeCell ref="B8:C8"/>
    <mergeCell ref="B11:C27"/>
    <mergeCell ref="K11:K28"/>
    <mergeCell ref="L11:L28"/>
    <mergeCell ref="M11:M17"/>
  </mergeCells>
  <conditionalFormatting sqref="N11">
    <cfRule type="cellIs" dxfId="7" priority="3" operator="lessThan">
      <formula>0</formula>
    </cfRule>
    <cfRule type="cellIs" dxfId="6" priority="4" operator="greaterThanOrEqual">
      <formula>0</formula>
    </cfRule>
  </conditionalFormatting>
  <conditionalFormatting sqref="N29:N34">
    <cfRule type="cellIs" dxfId="5" priority="1" operator="lessThan">
      <formula>0</formula>
    </cfRule>
    <cfRule type="cellIs" dxfId="4" priority="2" operator="greaterThanOrEqual">
      <formula>0</formula>
    </cfRule>
  </conditionalFormatting>
  <dataValidations count="3">
    <dataValidation type="list" allowBlank="1" showInputMessage="1" showErrorMessage="1" sqref="D11:D27" xr:uid="{17780903-66D1-4F54-BA22-4EEBCD960A28}">
      <mc:AlternateContent xmlns:x12ac="http://schemas.microsoft.com/office/spreadsheetml/2011/1/ac" xmlns:mc="http://schemas.openxmlformats.org/markup-compatibility/2006">
        <mc:Choice Requires="x12ac">
          <x12ac:list>Fachkraft (Spiel-)Pädagogik," Fachkraft Kunst, Kultur, Handwerk, Medien"," Fachkraft Natur- /Erlebnispädagogik, BNE, Medien"," Fachkraft Pädagogik Schwerpunkt Partizipation/Demokratiebildung, Medien", Honorarkraft</x12ac:list>
        </mc:Choice>
        <mc:Fallback>
          <formula1>"Fachkraft (Spiel-)Pädagogik, Fachkraft Kunst, Kultur, Handwerk, Medien, Fachkraft Natur- /Erlebnispädagogik, BNE, Medien, Fachkraft Pädagogik Schwerpunkt Partizipation/Demokratiebildung, Medien, Honorarkraft"</formula1>
        </mc:Fallback>
      </mc:AlternateContent>
    </dataValidation>
    <dataValidation type="list" allowBlank="1" showInputMessage="1" showErrorMessage="1" sqref="F4" xr:uid="{76BD91E1-E639-4304-A365-D1DDA6C40C2A}">
      <formula1>$O$4:$O$7</formula1>
    </dataValidation>
    <dataValidation type="list" allowBlank="1" showInputMessage="1" showErrorMessage="1" sqref="F5" xr:uid="{04F5FC5C-2671-4F75-B857-7E42EC33F54A}">
      <formula1>$P$4:$P$6</formula1>
    </dataValidation>
  </dataValidations>
  <pageMargins left="0.25" right="0.25" top="0.75" bottom="0.75" header="0.3" footer="0.3"/>
  <pageSetup scale="73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7196B-17F2-40EA-A5E4-F9D9838BE7C6}">
  <sheetPr>
    <pageSetUpPr fitToPage="1"/>
  </sheetPr>
  <dimension ref="B1:P42"/>
  <sheetViews>
    <sheetView showGridLines="0" workbookViewId="0">
      <pane ySplit="9" topLeftCell="A10" activePane="bottomLeft" state="frozen"/>
      <selection activeCell="B2" sqref="B2"/>
      <selection pane="bottomLeft" activeCell="B2" sqref="B2"/>
    </sheetView>
  </sheetViews>
  <sheetFormatPr baseColWidth="10" defaultColWidth="11.44140625" defaultRowHeight="14.4" outlineLevelRow="1"/>
  <cols>
    <col min="1" max="1" width="1.77734375" customWidth="1"/>
    <col min="2" max="2" width="16.77734375" customWidth="1"/>
    <col min="3" max="3" width="13.77734375" customWidth="1"/>
    <col min="4" max="4" width="29.44140625" customWidth="1"/>
    <col min="5" max="9" width="9.77734375" customWidth="1"/>
    <col min="10" max="12" width="12" customWidth="1"/>
    <col min="13" max="13" width="12" hidden="1" customWidth="1"/>
    <col min="14" max="14" width="12" customWidth="1"/>
    <col min="15" max="15" width="11.77734375" style="8" customWidth="1"/>
  </cols>
  <sheetData>
    <row r="1" spans="2:16" ht="9" customHeight="1">
      <c r="O1"/>
    </row>
    <row r="2" spans="2:16" ht="21">
      <c r="B2" s="131" t="s">
        <v>142</v>
      </c>
      <c r="C2" s="131"/>
      <c r="D2" s="131"/>
      <c r="O2" s="78" t="s">
        <v>15</v>
      </c>
      <c r="P2" s="78" t="s">
        <v>18</v>
      </c>
    </row>
    <row r="3" spans="2:16" ht="9" customHeight="1" thickBot="1">
      <c r="O3" s="79"/>
      <c r="P3" s="79"/>
    </row>
    <row r="4" spans="2:16" ht="15" thickBot="1">
      <c r="B4" s="34" t="s">
        <v>3</v>
      </c>
      <c r="C4" s="35"/>
      <c r="E4" s="3" t="s">
        <v>15</v>
      </c>
      <c r="F4" s="35"/>
      <c r="G4" s="8"/>
      <c r="H4" s="129" t="s">
        <v>102</v>
      </c>
      <c r="I4" s="130">
        <f>SUMIF(D11:D27,"Fachkraft (Spiel-)Pädagogik",F11:F27)+SUMIF(D11:D27,"Fachkraft Kunst, Kultur, Handwerk, Medien",F11:F27)+SUMIF(D11:D27,"Fachkraft Natur- /Erlebnispädagogik, BNE, Medien",F11:F27)+SUMIF(D11:D27,"Fachkraft Pädagogik Schwerpunkt Partizipation/Demokratiebildung, Medien",F11:F27)</f>
        <v>0</v>
      </c>
      <c r="K4" s="128" t="s">
        <v>101</v>
      </c>
      <c r="L4" s="130" t="e">
        <f>"1 zu "&amp;ROUND(1/(I4/C4),0)</f>
        <v>#DIV/0!</v>
      </c>
      <c r="O4" s="79" t="s">
        <v>16</v>
      </c>
      <c r="P4" s="79" t="s">
        <v>12</v>
      </c>
    </row>
    <row r="5" spans="2:16" ht="15" thickBot="1">
      <c r="B5" s="36" t="s">
        <v>4</v>
      </c>
      <c r="C5" s="35"/>
      <c r="E5" s="3" t="s">
        <v>18</v>
      </c>
      <c r="F5" s="35"/>
      <c r="G5" s="8"/>
      <c r="H5" s="128" t="s">
        <v>103</v>
      </c>
      <c r="I5" s="130">
        <f>SUM(F11:F27)</f>
        <v>0</v>
      </c>
      <c r="K5" s="128" t="s">
        <v>100</v>
      </c>
      <c r="L5" s="130" t="e">
        <f>"1 zu "&amp;ROUND(1/(I5/C4),0)</f>
        <v>#DIV/0!</v>
      </c>
      <c r="O5" s="79" t="s">
        <v>31</v>
      </c>
      <c r="P5" s="79" t="s">
        <v>13</v>
      </c>
    </row>
    <row r="6" spans="2:16" ht="15" thickBot="1">
      <c r="B6" s="37" t="s">
        <v>5</v>
      </c>
      <c r="C6" s="35"/>
      <c r="D6" s="5" t="s">
        <v>6</v>
      </c>
      <c r="E6" s="8"/>
      <c r="F6" s="79" t="str">
        <f>'10'!F4&amp;"-"&amp;'10'!F5</f>
        <v>-</v>
      </c>
      <c r="O6" s="79" t="s">
        <v>33</v>
      </c>
      <c r="P6" s="79" t="s">
        <v>14</v>
      </c>
    </row>
    <row r="7" spans="2:16" ht="9" customHeight="1" thickBot="1">
      <c r="O7" s="79" t="s">
        <v>35</v>
      </c>
      <c r="P7" s="79"/>
    </row>
    <row r="8" spans="2:16" ht="28.2" customHeight="1" thickBot="1">
      <c r="B8" s="204" t="s">
        <v>7</v>
      </c>
      <c r="C8" s="205"/>
      <c r="D8" s="1" t="s">
        <v>8</v>
      </c>
      <c r="E8" s="1" t="s">
        <v>57</v>
      </c>
      <c r="F8" s="1" t="s">
        <v>53</v>
      </c>
      <c r="G8" s="1" t="s">
        <v>52</v>
      </c>
      <c r="H8" s="1" t="s">
        <v>9</v>
      </c>
      <c r="I8" s="1" t="s">
        <v>93</v>
      </c>
      <c r="J8" s="1" t="s">
        <v>56</v>
      </c>
      <c r="K8" s="1" t="s">
        <v>54</v>
      </c>
      <c r="L8" s="1" t="s">
        <v>17</v>
      </c>
      <c r="M8" s="38" t="s">
        <v>63</v>
      </c>
      <c r="N8" s="2" t="s">
        <v>55</v>
      </c>
    </row>
    <row r="9" spans="2:16" ht="2.4" customHeight="1"/>
    <row r="10" spans="2:16" ht="2.4" customHeight="1" thickBot="1"/>
    <row r="11" spans="2:16" ht="14.4" customHeight="1">
      <c r="B11" s="209" t="s">
        <v>23</v>
      </c>
      <c r="C11" s="210"/>
      <c r="D11" s="97"/>
      <c r="E11" s="39"/>
      <c r="F11" s="40"/>
      <c r="G11" s="41">
        <f>$C$6</f>
        <v>0</v>
      </c>
      <c r="H11" s="41">
        <f>$C$5</f>
        <v>0</v>
      </c>
      <c r="I11" s="41">
        <f>H11*G11</f>
        <v>0</v>
      </c>
      <c r="J11" s="42">
        <f>E11*F11*G11*H11</f>
        <v>0</v>
      </c>
      <c r="K11" s="219">
        <f>SUM(J11:J28)</f>
        <v>0</v>
      </c>
      <c r="L11" s="222">
        <f>IF(F5="Schnupper",M11/15/5/2*C4*C5*C6,IF(F5="Vertiefung",M11/24/15/8*C4*C5*C6,IF(F5="Abschluss",M11/60/1/8*C4*C5*C6,0)))</f>
        <v>0</v>
      </c>
      <c r="M11" s="215" t="e">
        <f>INDEX(Musterkalkulationen!$A$1:$M$14,MATCH('10'!F6,Musterkalkulationen!$C:$C,0),7,1)</f>
        <v>#N/A</v>
      </c>
      <c r="N11" s="225">
        <f>L11-K11</f>
        <v>0</v>
      </c>
    </row>
    <row r="12" spans="2:16">
      <c r="B12" s="211"/>
      <c r="C12" s="212"/>
      <c r="D12" s="98"/>
      <c r="E12" s="43"/>
      <c r="F12" s="44"/>
      <c r="G12" s="45">
        <f t="shared" ref="G12:G29" si="0">$C$6</f>
        <v>0</v>
      </c>
      <c r="H12" s="45">
        <f t="shared" ref="H12:H29" si="1">$C$5</f>
        <v>0</v>
      </c>
      <c r="I12" s="45">
        <f t="shared" ref="I12:I27" si="2">H12*G12</f>
        <v>0</v>
      </c>
      <c r="J12" s="46">
        <f t="shared" ref="J12:J27" si="3">E12*F12*G12*H12</f>
        <v>0</v>
      </c>
      <c r="K12" s="220"/>
      <c r="L12" s="223"/>
      <c r="M12" s="216"/>
      <c r="N12" s="226"/>
    </row>
    <row r="13" spans="2:16">
      <c r="B13" s="211"/>
      <c r="C13" s="212"/>
      <c r="D13" s="98"/>
      <c r="E13" s="43"/>
      <c r="F13" s="44"/>
      <c r="G13" s="45">
        <f t="shared" si="0"/>
        <v>0</v>
      </c>
      <c r="H13" s="45">
        <f t="shared" si="1"/>
        <v>0</v>
      </c>
      <c r="I13" s="45">
        <f t="shared" si="2"/>
        <v>0</v>
      </c>
      <c r="J13" s="46">
        <f t="shared" si="3"/>
        <v>0</v>
      </c>
      <c r="K13" s="220"/>
      <c r="L13" s="223"/>
      <c r="M13" s="216"/>
      <c r="N13" s="226"/>
    </row>
    <row r="14" spans="2:16">
      <c r="B14" s="211"/>
      <c r="C14" s="212"/>
      <c r="D14" s="98"/>
      <c r="E14" s="43"/>
      <c r="F14" s="44"/>
      <c r="G14" s="45">
        <f t="shared" si="0"/>
        <v>0</v>
      </c>
      <c r="H14" s="45">
        <f t="shared" si="1"/>
        <v>0</v>
      </c>
      <c r="I14" s="45">
        <f t="shared" si="2"/>
        <v>0</v>
      </c>
      <c r="J14" s="46">
        <f t="shared" si="3"/>
        <v>0</v>
      </c>
      <c r="K14" s="220"/>
      <c r="L14" s="223"/>
      <c r="M14" s="216"/>
      <c r="N14" s="226"/>
    </row>
    <row r="15" spans="2:16" ht="15" thickBot="1">
      <c r="B15" s="211"/>
      <c r="C15" s="212"/>
      <c r="D15" s="98"/>
      <c r="E15" s="43"/>
      <c r="F15" s="44"/>
      <c r="G15" s="45">
        <f t="shared" si="0"/>
        <v>0</v>
      </c>
      <c r="H15" s="45">
        <f t="shared" si="1"/>
        <v>0</v>
      </c>
      <c r="I15" s="45">
        <f t="shared" si="2"/>
        <v>0</v>
      </c>
      <c r="J15" s="46">
        <f t="shared" si="3"/>
        <v>0</v>
      </c>
      <c r="K15" s="220"/>
      <c r="L15" s="223"/>
      <c r="M15" s="216"/>
      <c r="N15" s="226"/>
    </row>
    <row r="16" spans="2:16" ht="14.4" hidden="1" customHeight="1" outlineLevel="1">
      <c r="B16" s="211"/>
      <c r="C16" s="212"/>
      <c r="D16" s="98"/>
      <c r="E16" s="43"/>
      <c r="F16" s="44"/>
      <c r="G16" s="45">
        <f t="shared" si="0"/>
        <v>0</v>
      </c>
      <c r="H16" s="45">
        <f t="shared" si="1"/>
        <v>0</v>
      </c>
      <c r="I16" s="45">
        <f t="shared" si="2"/>
        <v>0</v>
      </c>
      <c r="J16" s="46">
        <f t="shared" si="3"/>
        <v>0</v>
      </c>
      <c r="K16" s="220"/>
      <c r="L16" s="223"/>
      <c r="M16" s="216"/>
      <c r="N16" s="226"/>
    </row>
    <row r="17" spans="2:14" ht="14.4" hidden="1" customHeight="1" outlineLevel="1">
      <c r="B17" s="211"/>
      <c r="C17" s="212"/>
      <c r="D17" s="98"/>
      <c r="E17" s="43"/>
      <c r="F17" s="44"/>
      <c r="G17" s="45">
        <f t="shared" si="0"/>
        <v>0</v>
      </c>
      <c r="H17" s="45">
        <f t="shared" si="1"/>
        <v>0</v>
      </c>
      <c r="I17" s="45">
        <f t="shared" si="2"/>
        <v>0</v>
      </c>
      <c r="J17" s="46">
        <f t="shared" si="3"/>
        <v>0</v>
      </c>
      <c r="K17" s="220"/>
      <c r="L17" s="223"/>
      <c r="M17" s="216"/>
      <c r="N17" s="226"/>
    </row>
    <row r="18" spans="2:14" ht="14.4" hidden="1" customHeight="1" outlineLevel="1">
      <c r="B18" s="211"/>
      <c r="C18" s="212"/>
      <c r="D18" s="98"/>
      <c r="E18" s="43"/>
      <c r="F18" s="44"/>
      <c r="G18" s="45">
        <f t="shared" si="0"/>
        <v>0</v>
      </c>
      <c r="H18" s="45">
        <f t="shared" si="1"/>
        <v>0</v>
      </c>
      <c r="I18" s="45">
        <f t="shared" si="2"/>
        <v>0</v>
      </c>
      <c r="J18" s="46">
        <f>E18*F18*G18*H18</f>
        <v>0</v>
      </c>
      <c r="K18" s="220"/>
      <c r="L18" s="223"/>
      <c r="M18" s="47"/>
      <c r="N18" s="226"/>
    </row>
    <row r="19" spans="2:14" ht="14.4" hidden="1" customHeight="1" outlineLevel="1">
      <c r="B19" s="211"/>
      <c r="C19" s="212"/>
      <c r="D19" s="98"/>
      <c r="E19" s="43"/>
      <c r="F19" s="44"/>
      <c r="G19" s="45">
        <f t="shared" si="0"/>
        <v>0</v>
      </c>
      <c r="H19" s="45">
        <f t="shared" si="1"/>
        <v>0</v>
      </c>
      <c r="I19" s="45">
        <f t="shared" si="2"/>
        <v>0</v>
      </c>
      <c r="J19" s="46">
        <f t="shared" si="3"/>
        <v>0</v>
      </c>
      <c r="K19" s="220"/>
      <c r="L19" s="223"/>
      <c r="M19" s="47"/>
      <c r="N19" s="226"/>
    </row>
    <row r="20" spans="2:14" ht="14.4" hidden="1" customHeight="1" outlineLevel="1">
      <c r="B20" s="211"/>
      <c r="C20" s="212"/>
      <c r="D20" s="98"/>
      <c r="E20" s="43"/>
      <c r="F20" s="44"/>
      <c r="G20" s="45">
        <f t="shared" si="0"/>
        <v>0</v>
      </c>
      <c r="H20" s="45">
        <f t="shared" si="1"/>
        <v>0</v>
      </c>
      <c r="I20" s="45">
        <f t="shared" si="2"/>
        <v>0</v>
      </c>
      <c r="J20" s="46">
        <f t="shared" si="3"/>
        <v>0</v>
      </c>
      <c r="K20" s="220"/>
      <c r="L20" s="223"/>
      <c r="M20" s="47"/>
      <c r="N20" s="226"/>
    </row>
    <row r="21" spans="2:14" ht="14.4" hidden="1" customHeight="1" outlineLevel="1">
      <c r="B21" s="211"/>
      <c r="C21" s="212"/>
      <c r="D21" s="98"/>
      <c r="E21" s="43"/>
      <c r="F21" s="44"/>
      <c r="G21" s="45">
        <f t="shared" si="0"/>
        <v>0</v>
      </c>
      <c r="H21" s="45">
        <f t="shared" si="1"/>
        <v>0</v>
      </c>
      <c r="I21" s="45">
        <f t="shared" si="2"/>
        <v>0</v>
      </c>
      <c r="J21" s="46">
        <f t="shared" si="3"/>
        <v>0</v>
      </c>
      <c r="K21" s="220"/>
      <c r="L21" s="223"/>
      <c r="M21" s="47"/>
      <c r="N21" s="226"/>
    </row>
    <row r="22" spans="2:14" ht="14.4" hidden="1" customHeight="1" outlineLevel="1">
      <c r="B22" s="211"/>
      <c r="C22" s="212"/>
      <c r="D22" s="98"/>
      <c r="E22" s="43"/>
      <c r="F22" s="44"/>
      <c r="G22" s="45">
        <f t="shared" si="0"/>
        <v>0</v>
      </c>
      <c r="H22" s="45">
        <f t="shared" si="1"/>
        <v>0</v>
      </c>
      <c r="I22" s="45">
        <f t="shared" si="2"/>
        <v>0</v>
      </c>
      <c r="J22" s="46">
        <f t="shared" si="3"/>
        <v>0</v>
      </c>
      <c r="K22" s="220"/>
      <c r="L22" s="223"/>
      <c r="M22" s="47"/>
      <c r="N22" s="226"/>
    </row>
    <row r="23" spans="2:14" ht="14.4" hidden="1" customHeight="1" outlineLevel="1">
      <c r="B23" s="211"/>
      <c r="C23" s="212"/>
      <c r="D23" s="98"/>
      <c r="E23" s="43"/>
      <c r="F23" s="44"/>
      <c r="G23" s="45">
        <f t="shared" si="0"/>
        <v>0</v>
      </c>
      <c r="H23" s="45">
        <f t="shared" si="1"/>
        <v>0</v>
      </c>
      <c r="I23" s="45">
        <f t="shared" si="2"/>
        <v>0</v>
      </c>
      <c r="J23" s="46">
        <f t="shared" si="3"/>
        <v>0</v>
      </c>
      <c r="K23" s="220"/>
      <c r="L23" s="223"/>
      <c r="M23" s="47"/>
      <c r="N23" s="226"/>
    </row>
    <row r="24" spans="2:14" ht="14.4" hidden="1" customHeight="1" outlineLevel="1">
      <c r="B24" s="211"/>
      <c r="C24" s="212"/>
      <c r="D24" s="98"/>
      <c r="E24" s="43"/>
      <c r="F24" s="44"/>
      <c r="G24" s="45">
        <f t="shared" si="0"/>
        <v>0</v>
      </c>
      <c r="H24" s="45">
        <f t="shared" si="1"/>
        <v>0</v>
      </c>
      <c r="I24" s="45">
        <f t="shared" si="2"/>
        <v>0</v>
      </c>
      <c r="J24" s="46">
        <f t="shared" si="3"/>
        <v>0</v>
      </c>
      <c r="K24" s="220"/>
      <c r="L24" s="223"/>
      <c r="M24" s="47"/>
      <c r="N24" s="226"/>
    </row>
    <row r="25" spans="2:14" ht="14.4" hidden="1" customHeight="1" outlineLevel="1">
      <c r="B25" s="211"/>
      <c r="C25" s="212"/>
      <c r="D25" s="98"/>
      <c r="E25" s="43"/>
      <c r="F25" s="44"/>
      <c r="G25" s="45">
        <f t="shared" si="0"/>
        <v>0</v>
      </c>
      <c r="H25" s="45">
        <f t="shared" si="1"/>
        <v>0</v>
      </c>
      <c r="I25" s="45">
        <f t="shared" si="2"/>
        <v>0</v>
      </c>
      <c r="J25" s="46">
        <f t="shared" si="3"/>
        <v>0</v>
      </c>
      <c r="K25" s="220"/>
      <c r="L25" s="223"/>
      <c r="M25" s="47"/>
      <c r="N25" s="226"/>
    </row>
    <row r="26" spans="2:14" ht="14.4" hidden="1" customHeight="1" outlineLevel="1">
      <c r="B26" s="211"/>
      <c r="C26" s="212"/>
      <c r="D26" s="98"/>
      <c r="E26" s="43"/>
      <c r="F26" s="44"/>
      <c r="G26" s="45">
        <f t="shared" si="0"/>
        <v>0</v>
      </c>
      <c r="H26" s="45">
        <f t="shared" si="1"/>
        <v>0</v>
      </c>
      <c r="I26" s="45">
        <f t="shared" si="2"/>
        <v>0</v>
      </c>
      <c r="J26" s="46">
        <f t="shared" si="3"/>
        <v>0</v>
      </c>
      <c r="K26" s="220"/>
      <c r="L26" s="223"/>
      <c r="M26" s="47"/>
      <c r="N26" s="226"/>
    </row>
    <row r="27" spans="2:14" ht="14.4" hidden="1" customHeight="1" outlineLevel="1" thickBot="1">
      <c r="B27" s="213"/>
      <c r="C27" s="214"/>
      <c r="D27" s="99"/>
      <c r="E27" s="72"/>
      <c r="F27" s="73"/>
      <c r="G27" s="74">
        <f t="shared" si="0"/>
        <v>0</v>
      </c>
      <c r="H27" s="74">
        <f t="shared" si="1"/>
        <v>0</v>
      </c>
      <c r="I27" s="74">
        <f t="shared" si="2"/>
        <v>0</v>
      </c>
      <c r="J27" s="76">
        <f t="shared" si="3"/>
        <v>0</v>
      </c>
      <c r="K27" s="220"/>
      <c r="L27" s="223"/>
      <c r="M27" s="77"/>
      <c r="N27" s="226"/>
    </row>
    <row r="28" spans="2:14" ht="14.4" customHeight="1" collapsed="1" thickBot="1">
      <c r="B28" s="217" t="s">
        <v>81</v>
      </c>
      <c r="C28" s="218"/>
      <c r="D28" s="104" t="s">
        <v>104</v>
      </c>
      <c r="E28" s="105"/>
      <c r="F28" s="106"/>
      <c r="G28" s="107" t="s">
        <v>83</v>
      </c>
      <c r="H28" s="107" t="s">
        <v>83</v>
      </c>
      <c r="I28" s="106"/>
      <c r="J28" s="108">
        <f>I28*F28*E28</f>
        <v>0</v>
      </c>
      <c r="K28" s="221"/>
      <c r="L28" s="224"/>
      <c r="M28" s="109"/>
      <c r="N28" s="227"/>
    </row>
    <row r="29" spans="2:14" ht="15" customHeight="1" thickBot="1">
      <c r="B29" s="209" t="s">
        <v>82</v>
      </c>
      <c r="C29" s="210"/>
      <c r="D29" s="170" t="s">
        <v>92</v>
      </c>
      <c r="E29" s="171">
        <v>5</v>
      </c>
      <c r="F29" s="40"/>
      <c r="G29" s="41">
        <f t="shared" si="0"/>
        <v>0</v>
      </c>
      <c r="H29" s="41">
        <f t="shared" si="1"/>
        <v>0</v>
      </c>
      <c r="I29" s="41"/>
      <c r="J29" s="70">
        <f>E29*F29*G29*H29</f>
        <v>0</v>
      </c>
      <c r="K29" s="102">
        <f>SUM(J29:J29)</f>
        <v>0</v>
      </c>
      <c r="L29" s="103">
        <f>IF(F5="Schnupper",M29/15/5/2*C4*C5*C6,IF(F5="Vertiefung",M29/24/15/8*C4*C5*C6,IF(F5="Abschluss",M29/60/1/8*C4*C5*C6,0)))</f>
        <v>0</v>
      </c>
      <c r="M29" s="71" t="e">
        <f>INDEX(Musterkalkulationen!$A$1:$M$14,MATCH('10'!F6,Musterkalkulationen!$C:$C,0),8,1)</f>
        <v>#N/A</v>
      </c>
      <c r="N29" s="101">
        <f>L29-K29</f>
        <v>0</v>
      </c>
    </row>
    <row r="30" spans="2:14" ht="28.2" customHeight="1">
      <c r="B30" s="228" t="s">
        <v>10</v>
      </c>
      <c r="C30" s="125" t="s">
        <v>11</v>
      </c>
      <c r="D30" s="240" t="s">
        <v>132</v>
      </c>
      <c r="E30" s="241"/>
      <c r="F30" s="241"/>
      <c r="G30" s="241"/>
      <c r="H30" s="241"/>
      <c r="I30" s="242"/>
      <c r="J30" s="42">
        <f>C4*C5*C6*1</f>
        <v>0</v>
      </c>
      <c r="K30" s="67">
        <f>J30</f>
        <v>0</v>
      </c>
      <c r="L30" s="68">
        <f>IF(F5="Schnupper",M30/15/5/2*C4*C5*C6,IF(F5="Vertiefung",M30/24/15/8*C4*C5*C6,IF(F5="Abschluss",M30/60/1/8*C4*C5*C6,0)))</f>
        <v>0</v>
      </c>
      <c r="M30" s="75" t="e">
        <f>INDEX(Musterkalkulationen!$A$1:$M$14,MATCH('10'!F6,Musterkalkulationen!$C:$C,0),9,1)</f>
        <v>#N/A</v>
      </c>
      <c r="N30" s="69">
        <f>L30-K30</f>
        <v>0</v>
      </c>
    </row>
    <row r="31" spans="2:14" ht="28.2" customHeight="1">
      <c r="B31" s="229"/>
      <c r="C31" s="126" t="s">
        <v>84</v>
      </c>
      <c r="D31" s="243" t="s">
        <v>72</v>
      </c>
      <c r="E31" s="244"/>
      <c r="F31" s="244"/>
      <c r="G31" s="244"/>
      <c r="H31" s="244"/>
      <c r="I31" s="245"/>
      <c r="J31" s="52"/>
      <c r="K31" s="49">
        <f>J31</f>
        <v>0</v>
      </c>
      <c r="L31" s="50">
        <f>IF(F5="Schnupper",M31/15/5*C4*C5,IF(F5="Vertiefung",M31/24/15*C4*C5,IF(F5="Abschluss",M31/60/1*C4*C5,0)))</f>
        <v>0</v>
      </c>
      <c r="M31" s="51" t="e">
        <f>INDEX(Musterkalkulationen!$A$1:$M$14,MATCH('10'!F6,Musterkalkulationen!$C:$C,0),10,1)</f>
        <v>#N/A</v>
      </c>
      <c r="N31" s="48">
        <f>L31-K31</f>
        <v>0</v>
      </c>
    </row>
    <row r="32" spans="2:14" ht="28.2" customHeight="1" thickBot="1">
      <c r="B32" s="229"/>
      <c r="C32" s="127" t="s">
        <v>27</v>
      </c>
      <c r="D32" s="246" t="s">
        <v>73</v>
      </c>
      <c r="E32" s="247"/>
      <c r="F32" s="247"/>
      <c r="G32" s="247"/>
      <c r="H32" s="247"/>
      <c r="I32" s="248"/>
      <c r="J32" s="116"/>
      <c r="K32" s="117">
        <f>J32</f>
        <v>0</v>
      </c>
      <c r="L32" s="95">
        <f>IF(F5="Schnupper",M32/15/5*C4*C5,IF(F5="Vertiefung",M32/24/15*C4*C5,IF(F5="Abschluss",M32/60/1*C4*C5,0)))</f>
        <v>0</v>
      </c>
      <c r="M32" s="118" t="e">
        <f>INDEX(Musterkalkulationen!$A$1:$M$14,MATCH('10'!F6,Musterkalkulationen!$C:$C,0),11,1)</f>
        <v>#N/A</v>
      </c>
      <c r="N32" s="119">
        <f>L32-K32</f>
        <v>0</v>
      </c>
    </row>
    <row r="33" spans="2:14" ht="28.2" customHeight="1" thickBot="1">
      <c r="B33" s="230"/>
      <c r="C33" s="120" t="s">
        <v>85</v>
      </c>
      <c r="D33" s="237"/>
      <c r="E33" s="238"/>
      <c r="F33" s="238"/>
      <c r="G33" s="238"/>
      <c r="H33" s="238"/>
      <c r="I33" s="238"/>
      <c r="J33" s="239"/>
      <c r="K33" s="121">
        <f>K32+K31+K30</f>
        <v>0</v>
      </c>
      <c r="L33" s="122">
        <f>L32+L31+L30</f>
        <v>0</v>
      </c>
      <c r="M33" s="123"/>
      <c r="N33" s="124">
        <f>N32+N31+N30</f>
        <v>0</v>
      </c>
    </row>
    <row r="34" spans="2:14" ht="15" customHeight="1" thickBot="1">
      <c r="B34" s="110" t="s">
        <v>62</v>
      </c>
      <c r="C34" s="111"/>
      <c r="D34" s="112"/>
      <c r="E34" s="112"/>
      <c r="F34" s="112"/>
      <c r="G34" s="112"/>
      <c r="H34" s="113"/>
      <c r="I34" s="113"/>
      <c r="J34" s="114"/>
      <c r="K34" s="83">
        <f>SUM(K11:K32)</f>
        <v>0</v>
      </c>
      <c r="L34" s="83">
        <f>SUM(L11:L32)</f>
        <v>0</v>
      </c>
      <c r="M34" s="84">
        <f>SUM(L37:L40)</f>
        <v>0</v>
      </c>
      <c r="N34" s="115">
        <f>L34-K34</f>
        <v>0</v>
      </c>
    </row>
    <row r="35" spans="2:14">
      <c r="B35" s="32"/>
      <c r="C35" s="11"/>
      <c r="H35" s="7"/>
      <c r="I35" s="7"/>
      <c r="J35" s="7"/>
      <c r="M35" s="4"/>
      <c r="N35" s="4"/>
    </row>
    <row r="36" spans="2:14">
      <c r="B36" s="10"/>
      <c r="H36" s="7"/>
      <c r="I36" s="7"/>
      <c r="M36" s="4"/>
      <c r="N36" s="4"/>
    </row>
    <row r="37" spans="2:14">
      <c r="B37" s="10"/>
      <c r="E37" s="12"/>
      <c r="F37" s="12"/>
      <c r="H37" s="7"/>
      <c r="I37" s="7"/>
      <c r="K37" s="59"/>
      <c r="M37" s="33"/>
    </row>
    <row r="38" spans="2:14">
      <c r="B38" s="10"/>
      <c r="E38" s="12"/>
      <c r="F38" s="12"/>
    </row>
    <row r="39" spans="2:14">
      <c r="E39" s="12"/>
      <c r="F39" s="12"/>
    </row>
    <row r="40" spans="2:14">
      <c r="E40" s="57"/>
      <c r="F40" s="57"/>
      <c r="K40" s="59"/>
    </row>
    <row r="41" spans="2:14">
      <c r="E41" s="12"/>
      <c r="F41" s="12"/>
    </row>
    <row r="42" spans="2:14">
      <c r="B42" s="10"/>
      <c r="E42" s="12"/>
      <c r="F42" s="12"/>
    </row>
  </sheetData>
  <mergeCells count="13">
    <mergeCell ref="B29:C29"/>
    <mergeCell ref="B30:B33"/>
    <mergeCell ref="D30:I30"/>
    <mergeCell ref="D31:I31"/>
    <mergeCell ref="D32:I32"/>
    <mergeCell ref="D33:J33"/>
    <mergeCell ref="N11:N28"/>
    <mergeCell ref="B28:C28"/>
    <mergeCell ref="B8:C8"/>
    <mergeCell ref="B11:C27"/>
    <mergeCell ref="K11:K28"/>
    <mergeCell ref="L11:L28"/>
    <mergeCell ref="M11:M17"/>
  </mergeCells>
  <conditionalFormatting sqref="N11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N29:N34">
    <cfRule type="cellIs" dxfId="1" priority="1" operator="lessThan">
      <formula>0</formula>
    </cfRule>
    <cfRule type="cellIs" dxfId="0" priority="2" operator="greaterThanOrEqual">
      <formula>0</formula>
    </cfRule>
  </conditionalFormatting>
  <dataValidations count="3">
    <dataValidation type="list" allowBlank="1" showInputMessage="1" showErrorMessage="1" sqref="F5" xr:uid="{417F501E-B46A-4EC2-A1E6-82ECE4808E51}">
      <formula1>$P$4:$P$6</formula1>
    </dataValidation>
    <dataValidation type="list" allowBlank="1" showInputMessage="1" showErrorMessage="1" sqref="F4" xr:uid="{9550C12E-27E1-45DD-99DC-FFB2C8039193}">
      <formula1>$O$4:$O$7</formula1>
    </dataValidation>
    <dataValidation type="list" allowBlank="1" showInputMessage="1" showErrorMessage="1" sqref="D11:D27" xr:uid="{222A67E8-4A63-45FE-9595-F910E371E206}">
      <mc:AlternateContent xmlns:x12ac="http://schemas.microsoft.com/office/spreadsheetml/2011/1/ac" xmlns:mc="http://schemas.openxmlformats.org/markup-compatibility/2006">
        <mc:Choice Requires="x12ac">
          <x12ac:list>Fachkraft (Spiel-)Pädagogik," Fachkraft Kunst, Kultur, Handwerk, Medien"," Fachkraft Natur- /Erlebnispädagogik, BNE, Medien"," Fachkraft Pädagogik Schwerpunkt Partizipation/Demokratiebildung, Medien", Honorarkraft</x12ac:list>
        </mc:Choice>
        <mc:Fallback>
          <formula1>"Fachkraft (Spiel-)Pädagogik, Fachkraft Kunst, Kultur, Handwerk, Medien, Fachkraft Natur- /Erlebnispädagogik, BNE, Medien, Fachkraft Pädagogik Schwerpunkt Partizipation/Demokratiebildung, Medien, Honorarkraft"</formula1>
        </mc:Fallback>
      </mc:AlternateContent>
    </dataValidation>
  </dataValidations>
  <pageMargins left="0.25" right="0.25" top="0.75" bottom="0.75" header="0.3" footer="0.3"/>
  <pageSetup scale="7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44A1-9B26-45A9-92B2-DA01F06056F5}">
  <sheetPr>
    <pageSetUpPr fitToPage="1"/>
  </sheetPr>
  <dimension ref="A1:P22"/>
  <sheetViews>
    <sheetView workbookViewId="0">
      <pane ySplit="1" topLeftCell="A2" activePane="bottomLeft" state="frozen"/>
      <selection activeCell="E22" sqref="E22"/>
      <selection pane="bottomLeft" activeCell="E22" sqref="E22"/>
    </sheetView>
  </sheetViews>
  <sheetFormatPr baseColWidth="10" defaultColWidth="11.5546875" defaultRowHeight="13.8"/>
  <cols>
    <col min="1" max="1" width="8.21875" style="13" customWidth="1"/>
    <col min="2" max="2" width="11.21875" style="13" bestFit="1" customWidth="1"/>
    <col min="3" max="3" width="13.21875" style="13" bestFit="1" customWidth="1"/>
    <col min="4" max="6" width="5.77734375" style="13" customWidth="1"/>
    <col min="7" max="13" width="13.5546875" style="13" customWidth="1"/>
    <col min="14" max="16384" width="11.5546875" style="13"/>
  </cols>
  <sheetData>
    <row r="1" spans="1:16" s="16" customFormat="1" ht="27.6">
      <c r="A1" s="14" t="s">
        <v>15</v>
      </c>
      <c r="B1" s="14" t="s">
        <v>18</v>
      </c>
      <c r="C1" s="14" t="s">
        <v>19</v>
      </c>
      <c r="D1" s="14" t="s">
        <v>20</v>
      </c>
      <c r="E1" s="14" t="s">
        <v>21</v>
      </c>
      <c r="F1" s="14" t="s">
        <v>22</v>
      </c>
      <c r="G1" s="14" t="s">
        <v>23</v>
      </c>
      <c r="H1" s="14" t="s">
        <v>24</v>
      </c>
      <c r="I1" s="14" t="s">
        <v>25</v>
      </c>
      <c r="J1" s="14" t="s">
        <v>26</v>
      </c>
      <c r="K1" s="14" t="s">
        <v>27</v>
      </c>
      <c r="L1" s="14" t="s">
        <v>28</v>
      </c>
      <c r="M1" s="15" t="s">
        <v>29</v>
      </c>
    </row>
    <row r="2" spans="1:16" s="16" customForma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  <c r="M2" s="19"/>
    </row>
    <row r="3" spans="1:16" ht="14.4">
      <c r="A3" s="20" t="s">
        <v>16</v>
      </c>
      <c r="B3" s="13" t="s">
        <v>12</v>
      </c>
      <c r="C3" s="13" t="s">
        <v>30</v>
      </c>
      <c r="D3" s="20">
        <v>15</v>
      </c>
      <c r="E3" s="20">
        <v>2</v>
      </c>
      <c r="F3" s="20">
        <v>5</v>
      </c>
      <c r="G3" s="21">
        <v>770</v>
      </c>
      <c r="H3" s="21">
        <v>50</v>
      </c>
      <c r="I3" s="21">
        <v>150</v>
      </c>
      <c r="J3" s="21">
        <v>187.5</v>
      </c>
      <c r="K3" s="21">
        <v>225</v>
      </c>
      <c r="L3" s="21">
        <v>0</v>
      </c>
      <c r="M3" s="22">
        <f>SUM(G3:L3)</f>
        <v>1382.5</v>
      </c>
    </row>
    <row r="4" spans="1:16" ht="14.4">
      <c r="A4" s="20" t="s">
        <v>31</v>
      </c>
      <c r="B4" s="13" t="s">
        <v>12</v>
      </c>
      <c r="C4" s="13" t="s">
        <v>32</v>
      </c>
      <c r="D4" s="20">
        <v>15</v>
      </c>
      <c r="E4" s="20">
        <v>2</v>
      </c>
      <c r="F4" s="20">
        <v>5</v>
      </c>
      <c r="G4" s="21">
        <v>770</v>
      </c>
      <c r="H4" s="21">
        <v>50</v>
      </c>
      <c r="I4" s="21">
        <v>150</v>
      </c>
      <c r="J4" s="21">
        <v>187.5</v>
      </c>
      <c r="K4" s="21">
        <v>225</v>
      </c>
      <c r="L4" s="21">
        <v>0</v>
      </c>
      <c r="M4" s="22">
        <f t="shared" ref="M4:M22" si="0">SUM(G4:L4)</f>
        <v>1382.5</v>
      </c>
    </row>
    <row r="5" spans="1:16" ht="14.4">
      <c r="A5" s="20" t="s">
        <v>33</v>
      </c>
      <c r="B5" s="13" t="s">
        <v>12</v>
      </c>
      <c r="C5" s="13" t="s">
        <v>34</v>
      </c>
      <c r="D5" s="20">
        <v>15</v>
      </c>
      <c r="E5" s="20">
        <v>2</v>
      </c>
      <c r="F5" s="20">
        <v>5</v>
      </c>
      <c r="G5" s="21">
        <v>1100</v>
      </c>
      <c r="H5" s="21">
        <v>50</v>
      </c>
      <c r="I5" s="21">
        <v>150</v>
      </c>
      <c r="J5" s="21">
        <v>187.5</v>
      </c>
      <c r="K5" s="21">
        <v>225</v>
      </c>
      <c r="L5" s="21">
        <v>0</v>
      </c>
      <c r="M5" s="22">
        <f t="shared" si="0"/>
        <v>1712.5</v>
      </c>
    </row>
    <row r="6" spans="1:16" ht="14.4">
      <c r="A6" s="23" t="s">
        <v>35</v>
      </c>
      <c r="B6" s="24" t="s">
        <v>12</v>
      </c>
      <c r="C6" s="24" t="s">
        <v>36</v>
      </c>
      <c r="D6" s="23">
        <v>15</v>
      </c>
      <c r="E6" s="23">
        <v>2</v>
      </c>
      <c r="F6" s="23">
        <v>5</v>
      </c>
      <c r="G6" s="25">
        <v>770</v>
      </c>
      <c r="H6" s="25">
        <v>50</v>
      </c>
      <c r="I6" s="25">
        <v>150</v>
      </c>
      <c r="J6" s="25">
        <v>187.5</v>
      </c>
      <c r="K6" s="25">
        <v>225</v>
      </c>
      <c r="L6" s="25">
        <v>0</v>
      </c>
      <c r="M6" s="26">
        <f t="shared" si="0"/>
        <v>1382.5</v>
      </c>
    </row>
    <row r="7" spans="1:16" ht="14.4">
      <c r="A7" s="20" t="s">
        <v>16</v>
      </c>
      <c r="B7" s="13" t="s">
        <v>13</v>
      </c>
      <c r="C7" s="27" t="s">
        <v>43</v>
      </c>
      <c r="D7" s="20">
        <v>24</v>
      </c>
      <c r="E7" s="20">
        <v>8</v>
      </c>
      <c r="F7" s="20">
        <v>15</v>
      </c>
      <c r="G7" s="28">
        <v>18480</v>
      </c>
      <c r="H7" s="28">
        <v>600</v>
      </c>
      <c r="I7" s="28">
        <v>2880</v>
      </c>
      <c r="J7" s="28">
        <v>900</v>
      </c>
      <c r="K7" s="28">
        <v>1080</v>
      </c>
      <c r="L7" s="28">
        <v>0</v>
      </c>
      <c r="M7" s="22">
        <f t="shared" si="0"/>
        <v>23940</v>
      </c>
      <c r="N7" s="29"/>
    </row>
    <row r="8" spans="1:16" ht="14.4">
      <c r="A8" s="20" t="s">
        <v>31</v>
      </c>
      <c r="B8" s="13" t="s">
        <v>13</v>
      </c>
      <c r="C8" s="27" t="s">
        <v>44</v>
      </c>
      <c r="D8" s="20">
        <v>24</v>
      </c>
      <c r="E8" s="20">
        <v>8</v>
      </c>
      <c r="F8" s="20">
        <v>15</v>
      </c>
      <c r="G8" s="21">
        <v>18480</v>
      </c>
      <c r="H8" s="21">
        <v>600</v>
      </c>
      <c r="I8" s="21">
        <v>2880</v>
      </c>
      <c r="J8" s="21">
        <v>900</v>
      </c>
      <c r="K8" s="21">
        <v>1080</v>
      </c>
      <c r="L8" s="21">
        <v>0</v>
      </c>
      <c r="M8" s="22">
        <f t="shared" si="0"/>
        <v>23940</v>
      </c>
    </row>
    <row r="9" spans="1:16" ht="14.4">
      <c r="A9" s="20" t="s">
        <v>33</v>
      </c>
      <c r="B9" s="13" t="s">
        <v>13</v>
      </c>
      <c r="C9" s="27" t="s">
        <v>45</v>
      </c>
      <c r="D9" s="20">
        <v>24</v>
      </c>
      <c r="E9" s="20">
        <v>8</v>
      </c>
      <c r="F9" s="20">
        <v>15</v>
      </c>
      <c r="G9" s="21">
        <v>25080</v>
      </c>
      <c r="H9" s="21">
        <v>600</v>
      </c>
      <c r="I9" s="21">
        <v>2880</v>
      </c>
      <c r="J9" s="21">
        <v>900</v>
      </c>
      <c r="K9" s="21">
        <v>1080</v>
      </c>
      <c r="L9" s="21">
        <v>0</v>
      </c>
      <c r="M9" s="22">
        <f t="shared" si="0"/>
        <v>30540</v>
      </c>
    </row>
    <row r="10" spans="1:16" ht="14.4">
      <c r="A10" s="23" t="s">
        <v>35</v>
      </c>
      <c r="B10" s="13" t="s">
        <v>13</v>
      </c>
      <c r="C10" s="30" t="s">
        <v>46</v>
      </c>
      <c r="D10" s="23">
        <v>24</v>
      </c>
      <c r="E10" s="23">
        <v>8</v>
      </c>
      <c r="F10" s="23">
        <v>15</v>
      </c>
      <c r="G10" s="25">
        <v>18480</v>
      </c>
      <c r="H10" s="25">
        <v>600</v>
      </c>
      <c r="I10" s="25">
        <v>2880</v>
      </c>
      <c r="J10" s="25">
        <v>900</v>
      </c>
      <c r="K10" s="25">
        <v>1080</v>
      </c>
      <c r="L10" s="25">
        <v>0</v>
      </c>
      <c r="M10" s="26">
        <f t="shared" si="0"/>
        <v>23940</v>
      </c>
    </row>
    <row r="11" spans="1:16" ht="14.4">
      <c r="A11" s="20" t="s">
        <v>16</v>
      </c>
      <c r="B11" s="13" t="s">
        <v>14</v>
      </c>
      <c r="C11" s="27" t="s">
        <v>37</v>
      </c>
      <c r="D11" s="20">
        <v>60</v>
      </c>
      <c r="E11" s="20">
        <v>8</v>
      </c>
      <c r="F11" s="20">
        <v>1</v>
      </c>
      <c r="G11" s="28">
        <v>2200</v>
      </c>
      <c r="H11" s="28">
        <v>40</v>
      </c>
      <c r="I11" s="28">
        <v>480</v>
      </c>
      <c r="J11" s="28">
        <v>150</v>
      </c>
      <c r="K11" s="28">
        <v>180</v>
      </c>
      <c r="L11" s="28">
        <v>0</v>
      </c>
      <c r="M11" s="22">
        <f t="shared" si="0"/>
        <v>3050</v>
      </c>
    </row>
    <row r="12" spans="1:16" ht="14.4">
      <c r="A12" s="20" t="s">
        <v>31</v>
      </c>
      <c r="B12" s="13" t="s">
        <v>14</v>
      </c>
      <c r="C12" s="27" t="s">
        <v>38</v>
      </c>
      <c r="D12" s="20">
        <v>60</v>
      </c>
      <c r="E12" s="20">
        <v>8</v>
      </c>
      <c r="F12" s="20">
        <v>1</v>
      </c>
      <c r="G12" s="21">
        <v>2200</v>
      </c>
      <c r="H12" s="21">
        <v>40</v>
      </c>
      <c r="I12" s="21">
        <v>480</v>
      </c>
      <c r="J12" s="21">
        <v>150</v>
      </c>
      <c r="K12" s="21">
        <v>180</v>
      </c>
      <c r="L12" s="21">
        <v>0</v>
      </c>
      <c r="M12" s="22">
        <f t="shared" si="0"/>
        <v>3050</v>
      </c>
    </row>
    <row r="13" spans="1:16" ht="14.4">
      <c r="A13" s="20" t="s">
        <v>33</v>
      </c>
      <c r="B13" s="13" t="s">
        <v>14</v>
      </c>
      <c r="C13" s="27" t="s">
        <v>39</v>
      </c>
      <c r="D13" s="20">
        <v>60</v>
      </c>
      <c r="E13" s="20">
        <v>8</v>
      </c>
      <c r="F13" s="20">
        <v>1</v>
      </c>
      <c r="G13" s="21">
        <v>2464</v>
      </c>
      <c r="H13" s="21">
        <v>40</v>
      </c>
      <c r="I13" s="21">
        <v>480</v>
      </c>
      <c r="J13" s="21">
        <v>150</v>
      </c>
      <c r="K13" s="21">
        <v>180</v>
      </c>
      <c r="L13" s="21">
        <v>0</v>
      </c>
      <c r="M13" s="22">
        <f t="shared" si="0"/>
        <v>3314</v>
      </c>
    </row>
    <row r="14" spans="1:16" ht="14.4">
      <c r="A14" s="23" t="s">
        <v>35</v>
      </c>
      <c r="B14" s="24" t="s">
        <v>14</v>
      </c>
      <c r="C14" s="30" t="s">
        <v>40</v>
      </c>
      <c r="D14" s="23">
        <v>60</v>
      </c>
      <c r="E14" s="23">
        <v>8</v>
      </c>
      <c r="F14" s="23">
        <v>1</v>
      </c>
      <c r="G14" s="25">
        <v>2200</v>
      </c>
      <c r="H14" s="25">
        <v>40</v>
      </c>
      <c r="I14" s="25">
        <v>480</v>
      </c>
      <c r="J14" s="25">
        <v>150</v>
      </c>
      <c r="K14" s="25">
        <v>180</v>
      </c>
      <c r="L14" s="25">
        <v>0</v>
      </c>
      <c r="M14" s="26">
        <f t="shared" si="0"/>
        <v>3050</v>
      </c>
    </row>
    <row r="15" spans="1:16" ht="14.4">
      <c r="A15" s="20" t="s">
        <v>16</v>
      </c>
      <c r="B15" s="13" t="s">
        <v>41</v>
      </c>
      <c r="C15" s="27" t="s">
        <v>41</v>
      </c>
      <c r="D15" s="20">
        <v>7</v>
      </c>
      <c r="E15" s="20">
        <v>6</v>
      </c>
      <c r="F15" s="20">
        <v>1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910</v>
      </c>
      <c r="M15" s="22">
        <f t="shared" si="0"/>
        <v>910</v>
      </c>
      <c r="O15" s="92"/>
      <c r="P15" s="28"/>
    </row>
    <row r="16" spans="1:16" ht="14.4">
      <c r="A16" s="20" t="s">
        <v>31</v>
      </c>
      <c r="B16" s="13" t="s">
        <v>41</v>
      </c>
      <c r="C16" s="27"/>
      <c r="D16" s="20">
        <v>7</v>
      </c>
      <c r="E16" s="20">
        <v>6</v>
      </c>
      <c r="F16" s="20">
        <v>1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910</v>
      </c>
      <c r="M16" s="22">
        <f t="shared" si="0"/>
        <v>910</v>
      </c>
      <c r="O16" s="93"/>
      <c r="P16" s="28"/>
    </row>
    <row r="17" spans="1:16" ht="14.4">
      <c r="A17" s="20" t="s">
        <v>33</v>
      </c>
      <c r="B17" s="13" t="s">
        <v>41</v>
      </c>
      <c r="C17" s="27"/>
      <c r="D17" s="20">
        <v>7</v>
      </c>
      <c r="E17" s="20">
        <v>6</v>
      </c>
      <c r="F17" s="20">
        <v>1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910</v>
      </c>
      <c r="M17" s="22">
        <f t="shared" si="0"/>
        <v>910</v>
      </c>
      <c r="O17" s="28"/>
      <c r="P17" s="28"/>
    </row>
    <row r="18" spans="1:16" ht="14.4">
      <c r="A18" s="23" t="s">
        <v>35</v>
      </c>
      <c r="B18" s="24" t="s">
        <v>41</v>
      </c>
      <c r="C18" s="30"/>
      <c r="D18" s="23">
        <v>7</v>
      </c>
      <c r="E18" s="23">
        <v>6</v>
      </c>
      <c r="F18" s="23">
        <v>1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910</v>
      </c>
      <c r="M18" s="26">
        <f t="shared" si="0"/>
        <v>910</v>
      </c>
      <c r="O18" s="28"/>
      <c r="P18" s="28"/>
    </row>
    <row r="19" spans="1:16" ht="14.4">
      <c r="A19" s="20" t="s">
        <v>16</v>
      </c>
      <c r="B19" s="13" t="s">
        <v>42</v>
      </c>
      <c r="C19" s="27" t="s">
        <v>69</v>
      </c>
      <c r="D19" s="20">
        <v>7</v>
      </c>
      <c r="E19" s="20">
        <v>2</v>
      </c>
      <c r="F19" s="20">
        <v>1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322</v>
      </c>
      <c r="M19" s="22">
        <f t="shared" si="0"/>
        <v>322</v>
      </c>
      <c r="N19" s="29"/>
      <c r="O19" s="28"/>
      <c r="P19" s="28"/>
    </row>
    <row r="20" spans="1:16" ht="14.4">
      <c r="A20" s="20" t="s">
        <v>31</v>
      </c>
      <c r="B20" s="13" t="s">
        <v>42</v>
      </c>
      <c r="C20" s="27"/>
      <c r="D20" s="20">
        <v>7</v>
      </c>
      <c r="E20" s="20">
        <v>2</v>
      </c>
      <c r="F20" s="20">
        <v>1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322</v>
      </c>
      <c r="M20" s="22">
        <f t="shared" si="0"/>
        <v>322</v>
      </c>
      <c r="O20" s="28"/>
      <c r="P20" s="28"/>
    </row>
    <row r="21" spans="1:16" ht="14.4">
      <c r="A21" s="20" t="s">
        <v>33</v>
      </c>
      <c r="B21" s="13" t="s">
        <v>42</v>
      </c>
      <c r="C21" s="27"/>
      <c r="D21" s="20">
        <v>7</v>
      </c>
      <c r="E21" s="20">
        <v>2</v>
      </c>
      <c r="F21" s="20">
        <v>1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322</v>
      </c>
      <c r="M21" s="22">
        <f t="shared" si="0"/>
        <v>322</v>
      </c>
      <c r="O21" s="28"/>
      <c r="P21" s="28"/>
    </row>
    <row r="22" spans="1:16" ht="14.4">
      <c r="A22" s="23" t="s">
        <v>35</v>
      </c>
      <c r="B22" s="24" t="s">
        <v>42</v>
      </c>
      <c r="C22" s="30"/>
      <c r="D22" s="23">
        <v>7</v>
      </c>
      <c r="E22" s="23">
        <v>2</v>
      </c>
      <c r="F22" s="23">
        <v>1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322</v>
      </c>
      <c r="M22" s="26">
        <f t="shared" si="0"/>
        <v>322</v>
      </c>
      <c r="O22" s="28"/>
      <c r="P22" s="28"/>
    </row>
  </sheetData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DC03A-37CB-4D4A-AE0B-D3A214F6B229}">
  <sheetPr>
    <pageSetUpPr fitToPage="1"/>
  </sheetPr>
  <dimension ref="B1:P34"/>
  <sheetViews>
    <sheetView showGridLines="0" zoomScaleNormal="100" workbookViewId="0">
      <pane xSplit="2" ySplit="9" topLeftCell="C10" activePane="bottomRight" state="frozen"/>
      <selection activeCell="E22" sqref="E22"/>
      <selection pane="topRight" activeCell="E22" sqref="E22"/>
      <selection pane="bottomLeft" activeCell="E22" sqref="E22"/>
      <selection pane="bottomRight" activeCell="E14" sqref="E14"/>
    </sheetView>
  </sheetViews>
  <sheetFormatPr baseColWidth="10" defaultColWidth="11.44140625" defaultRowHeight="14.4" outlineLevelRow="1"/>
  <cols>
    <col min="1" max="1" width="1.77734375" customWidth="1"/>
    <col min="2" max="2" width="41.33203125" customWidth="1"/>
    <col min="3" max="10" width="12.109375" customWidth="1"/>
  </cols>
  <sheetData>
    <row r="1" spans="2:16" ht="9" customHeight="1"/>
    <row r="2" spans="2:16" ht="23.4">
      <c r="B2" s="6" t="s">
        <v>74</v>
      </c>
    </row>
    <row r="3" spans="2:16" ht="9" customHeight="1" outlineLevel="1"/>
    <row r="4" spans="2:16" outlineLevel="1">
      <c r="B4" s="31" t="s">
        <v>114</v>
      </c>
      <c r="E4" s="178">
        <f>Gesamt!C4</f>
        <v>0</v>
      </c>
      <c r="F4" s="179"/>
      <c r="H4" s="3" t="s">
        <v>47</v>
      </c>
      <c r="I4" s="180">
        <f>Gesamt!H4</f>
        <v>44927</v>
      </c>
    </row>
    <row r="5" spans="2:16" outlineLevel="1">
      <c r="B5" s="31" t="s">
        <v>70</v>
      </c>
      <c r="C5" s="31"/>
      <c r="D5" s="31"/>
      <c r="E5" s="179" t="str">
        <f>Gesamt!C5</f>
        <v>Mustername</v>
      </c>
      <c r="F5" s="179"/>
      <c r="H5" s="3" t="s">
        <v>48</v>
      </c>
      <c r="I5" s="180">
        <f>Gesamt!H5</f>
        <v>44927</v>
      </c>
    </row>
    <row r="6" spans="2:16" outlineLevel="1">
      <c r="B6" s="31" t="s">
        <v>71</v>
      </c>
      <c r="C6" s="31"/>
      <c r="D6" s="31"/>
      <c r="E6" s="179" t="str">
        <f>Gesamt!C6</f>
        <v>Musterstadt</v>
      </c>
      <c r="F6" s="179"/>
      <c r="H6" s="3" t="s">
        <v>78</v>
      </c>
      <c r="I6" s="180">
        <f>Gesamt!H6</f>
        <v>44927</v>
      </c>
    </row>
    <row r="7" spans="2:16" outlineLevel="1">
      <c r="B7" s="31" t="s">
        <v>50</v>
      </c>
      <c r="C7" s="31"/>
      <c r="D7" s="31"/>
      <c r="E7" s="179" t="str">
        <f>Gesamt!C7</f>
        <v>Musterprojekt</v>
      </c>
      <c r="F7" s="179"/>
      <c r="H7" s="3" t="s">
        <v>79</v>
      </c>
      <c r="I7" s="180">
        <f>Gesamt!H7</f>
        <v>44927</v>
      </c>
      <c r="K7" s="3" t="s">
        <v>80</v>
      </c>
      <c r="L7" s="173">
        <v>45291</v>
      </c>
    </row>
    <row r="8" spans="2:16">
      <c r="C8" s="33"/>
      <c r="D8" s="33"/>
      <c r="E8" s="33"/>
      <c r="F8" s="33"/>
      <c r="G8" s="33"/>
      <c r="H8" s="33"/>
    </row>
    <row r="9" spans="2:16" s="87" customFormat="1" ht="36">
      <c r="B9" s="144"/>
      <c r="C9" s="151" t="s">
        <v>109</v>
      </c>
      <c r="D9" s="151" t="s">
        <v>17</v>
      </c>
      <c r="E9" s="145" t="s">
        <v>62</v>
      </c>
      <c r="F9" s="146" t="s">
        <v>75</v>
      </c>
      <c r="G9" s="141" t="str">
        <f>'1'!$B$2</f>
        <v>Name des Einzelprojekts 1</v>
      </c>
      <c r="H9" s="141" t="str">
        <f>'2'!$B$2</f>
        <v>Name des Einzelprojekts 2</v>
      </c>
      <c r="I9" s="141" t="str">
        <f>'3'!$B$2</f>
        <v>Name des Einzelprojekts 3</v>
      </c>
      <c r="J9" s="141" t="str">
        <f>'4'!$B$2</f>
        <v>Name des Einzelprojekts 4</v>
      </c>
      <c r="K9" s="141" t="str">
        <f>'5'!$B$2</f>
        <v>Name des Einzelprojekts 5</v>
      </c>
      <c r="L9" s="141" t="str">
        <f>'6'!$B$2</f>
        <v>Name des Einzelprojekts 6</v>
      </c>
      <c r="M9" s="141" t="str">
        <f>'7'!$B$2</f>
        <v>Name des Einzelprojekts 7</v>
      </c>
      <c r="N9" s="141" t="str">
        <f>'8'!$B$2</f>
        <v>Name des Einzelprojekts 8</v>
      </c>
      <c r="O9" s="141" t="str">
        <f>'9'!$B$2</f>
        <v>Name des Einzelprojekts 9</v>
      </c>
      <c r="P9" s="141" t="str">
        <f>'10'!$B$2</f>
        <v>Name des Einzelprojekts 10</v>
      </c>
    </row>
    <row r="10" spans="2:16">
      <c r="B10" s="142" t="s">
        <v>61</v>
      </c>
      <c r="C10" s="60">
        <f>D10-E10</f>
        <v>0</v>
      </c>
      <c r="D10" s="60">
        <f>Transfer!K9</f>
        <v>0</v>
      </c>
      <c r="E10" s="60">
        <f t="shared" ref="E10:E17" si="0">SUM(F10:P10)</f>
        <v>0</v>
      </c>
      <c r="F10" s="147">
        <f>Transfer!J9</f>
        <v>0</v>
      </c>
      <c r="G10" s="132"/>
      <c r="H10" s="132"/>
      <c r="I10" s="132"/>
      <c r="J10" s="132"/>
      <c r="K10" s="132"/>
      <c r="L10" s="132"/>
      <c r="M10" s="132"/>
      <c r="N10" s="132"/>
      <c r="O10" s="132"/>
      <c r="P10" s="132"/>
    </row>
    <row r="11" spans="2:16">
      <c r="B11" s="142" t="s">
        <v>108</v>
      </c>
      <c r="C11" s="60">
        <f t="shared" ref="C11:C16" si="1">D11-E11</f>
        <v>0</v>
      </c>
      <c r="D11" s="177">
        <f>'1'!L11+'2'!L11+'3'!L11+'4'!L11+'5'!L11+'6'!L11+'7'!L11+'8'!L11+'9'!L11+'10'!L11</f>
        <v>0</v>
      </c>
      <c r="E11" s="60">
        <f t="shared" si="0"/>
        <v>0</v>
      </c>
      <c r="F11" s="132"/>
      <c r="G11" s="133">
        <f>'1'!$K$11</f>
        <v>0</v>
      </c>
      <c r="H11" s="147">
        <f>'2'!$K$11</f>
        <v>0</v>
      </c>
      <c r="I11" s="147">
        <f>'3'!$K$11</f>
        <v>0</v>
      </c>
      <c r="J11" s="147">
        <f>'4'!$K$11</f>
        <v>0</v>
      </c>
      <c r="K11" s="147">
        <f>'5'!$K$11</f>
        <v>0</v>
      </c>
      <c r="L11" s="147">
        <f>'6'!$K$11</f>
        <v>0</v>
      </c>
      <c r="M11" s="147">
        <f>'7'!$K$11</f>
        <v>0</v>
      </c>
      <c r="N11" s="147">
        <f>'8'!$K$11</f>
        <v>0</v>
      </c>
      <c r="O11" s="147">
        <f>'9'!$K$11</f>
        <v>0</v>
      </c>
      <c r="P11" s="147">
        <f>'10'!$K$11</f>
        <v>0</v>
      </c>
    </row>
    <row r="12" spans="2:16">
      <c r="B12" s="142" t="s">
        <v>49</v>
      </c>
      <c r="C12" s="60">
        <f t="shared" si="1"/>
        <v>0</v>
      </c>
      <c r="D12" s="177">
        <f>'1'!L29+'2'!L29+'3'!L29+'4'!L29+'5'!L29+'6'!L29+'7'!L29+'8'!L29+'9'!L29+'10'!L29</f>
        <v>0</v>
      </c>
      <c r="E12" s="60">
        <f t="shared" si="0"/>
        <v>0</v>
      </c>
      <c r="F12" s="132"/>
      <c r="G12" s="133">
        <f>'1'!$K$29</f>
        <v>0</v>
      </c>
      <c r="H12" s="147">
        <f>'2'!$K$29</f>
        <v>0</v>
      </c>
      <c r="I12" s="147">
        <f>'3'!$K$29</f>
        <v>0</v>
      </c>
      <c r="J12" s="147">
        <f>'4'!$K$29</f>
        <v>0</v>
      </c>
      <c r="K12" s="147">
        <f>'5'!$K$29</f>
        <v>0</v>
      </c>
      <c r="L12" s="147">
        <f>'6'!$K$29</f>
        <v>0</v>
      </c>
      <c r="M12" s="147">
        <f>'7'!$K$29</f>
        <v>0</v>
      </c>
      <c r="N12" s="147">
        <f>'8'!$K$29</f>
        <v>0</v>
      </c>
      <c r="O12" s="147">
        <f>'9'!$K$29</f>
        <v>0</v>
      </c>
      <c r="P12" s="147">
        <f>'10'!$K$29</f>
        <v>0</v>
      </c>
    </row>
    <row r="13" spans="2:16">
      <c r="B13" s="142" t="s">
        <v>10</v>
      </c>
      <c r="C13" s="60">
        <f t="shared" si="1"/>
        <v>0</v>
      </c>
      <c r="D13" s="177">
        <f>'1'!L33+'2'!L33+'3'!L33+'4'!L33+'5'!L33+'6'!L33+'7'!L33+'8'!L33+'9'!L33+'10'!L33</f>
        <v>0</v>
      </c>
      <c r="E13" s="60">
        <f t="shared" si="0"/>
        <v>0</v>
      </c>
      <c r="F13" s="132"/>
      <c r="G13" s="133">
        <f>SUM('1'!$K$30:$K$32)</f>
        <v>0</v>
      </c>
      <c r="H13" s="147">
        <f>SUM('2'!$K$30:$K$32)</f>
        <v>0</v>
      </c>
      <c r="I13" s="147">
        <f>SUM('3'!$K$30:$K$32)</f>
        <v>0</v>
      </c>
      <c r="J13" s="147">
        <f>SUM('4'!$K$30:$K$32)</f>
        <v>0</v>
      </c>
      <c r="K13" s="147">
        <f>SUM('5'!$K$30:$K$32)</f>
        <v>0</v>
      </c>
      <c r="L13" s="147">
        <f>SUM('6'!$K$30:$K$32)</f>
        <v>0</v>
      </c>
      <c r="M13" s="147">
        <f>SUM('7'!$K$30:$K$32)</f>
        <v>0</v>
      </c>
      <c r="N13" s="147">
        <f>SUM('8'!$K$30:$K$32)</f>
        <v>0</v>
      </c>
      <c r="O13" s="147">
        <f>SUM('9'!$K$30:$K$32)</f>
        <v>0</v>
      </c>
      <c r="P13" s="147">
        <f>SUM('10'!$K$30:$K$32)</f>
        <v>0</v>
      </c>
    </row>
    <row r="14" spans="2:16">
      <c r="B14" s="139" t="s">
        <v>115</v>
      </c>
      <c r="C14" s="148">
        <f t="shared" si="1"/>
        <v>0</v>
      </c>
      <c r="D14" s="177">
        <f>'1'!L30+'2'!L30+'3'!L30+'4'!L30+'5'!L30+'6'!L30+'7'!L30+'8'!L30+'9'!L30+'10'!L30</f>
        <v>0</v>
      </c>
      <c r="E14" s="148">
        <f t="shared" si="0"/>
        <v>0</v>
      </c>
      <c r="F14" s="132"/>
      <c r="G14" s="133">
        <f>'1'!$K$30</f>
        <v>0</v>
      </c>
      <c r="H14" s="133">
        <f>'2'!$K$30</f>
        <v>0</v>
      </c>
      <c r="I14" s="133">
        <f>'3'!$K$30</f>
        <v>0</v>
      </c>
      <c r="J14" s="133">
        <f>'4'!$K$30</f>
        <v>0</v>
      </c>
      <c r="K14" s="133">
        <f>'5'!$K$30</f>
        <v>0</v>
      </c>
      <c r="L14" s="133">
        <f>'6'!$K$30</f>
        <v>0</v>
      </c>
      <c r="M14" s="133">
        <f>'7'!$K$30</f>
        <v>0</v>
      </c>
      <c r="N14" s="133">
        <f>'8'!$K$30</f>
        <v>0</v>
      </c>
      <c r="O14" s="133">
        <f>'9'!$K$30</f>
        <v>0</v>
      </c>
      <c r="P14" s="133">
        <f>'10'!$K$30</f>
        <v>0</v>
      </c>
    </row>
    <row r="15" spans="2:16">
      <c r="B15" s="139" t="s">
        <v>116</v>
      </c>
      <c r="C15" s="148">
        <f t="shared" si="1"/>
        <v>0</v>
      </c>
      <c r="D15" s="177">
        <f>'1'!L31+'2'!L31+'3'!L31+'4'!L31+'5'!L31+'6'!L31+'7'!L31+'8'!L31+'9'!L31+'10'!L31</f>
        <v>0</v>
      </c>
      <c r="E15" s="148">
        <f t="shared" si="0"/>
        <v>0</v>
      </c>
      <c r="F15" s="132"/>
      <c r="G15" s="133">
        <f>'1'!$K$31</f>
        <v>0</v>
      </c>
      <c r="H15" s="133">
        <f>'2'!$K$31</f>
        <v>0</v>
      </c>
      <c r="I15" s="133">
        <f>'3'!$K$31</f>
        <v>0</v>
      </c>
      <c r="J15" s="133">
        <f>'4'!$K$31</f>
        <v>0</v>
      </c>
      <c r="K15" s="133">
        <f>'5'!$K$31</f>
        <v>0</v>
      </c>
      <c r="L15" s="133">
        <f>'6'!$K$31</f>
        <v>0</v>
      </c>
      <c r="M15" s="133">
        <f>'7'!$K$31</f>
        <v>0</v>
      </c>
      <c r="N15" s="133">
        <f>'8'!$K$31</f>
        <v>0</v>
      </c>
      <c r="O15" s="133">
        <f>'9'!$K$31</f>
        <v>0</v>
      </c>
      <c r="P15" s="133">
        <f>'10'!$K$31</f>
        <v>0</v>
      </c>
    </row>
    <row r="16" spans="2:16" ht="15" thickBot="1">
      <c r="B16" s="164" t="s">
        <v>117</v>
      </c>
      <c r="C16" s="165">
        <f t="shared" si="1"/>
        <v>0</v>
      </c>
      <c r="D16" s="177">
        <f>'1'!L32+'2'!L32+'3'!L32+'4'!L32+'5'!L32+'6'!L32+'7'!L32+'8'!L32+'9'!L32+'10'!L32</f>
        <v>0</v>
      </c>
      <c r="E16" s="165">
        <f t="shared" si="0"/>
        <v>0</v>
      </c>
      <c r="F16" s="166"/>
      <c r="G16" s="167">
        <f>'1'!$K$32</f>
        <v>0</v>
      </c>
      <c r="H16" s="167">
        <f>'2'!$K$32</f>
        <v>0</v>
      </c>
      <c r="I16" s="167">
        <f>'3'!$K$32</f>
        <v>0</v>
      </c>
      <c r="J16" s="167">
        <f>'4'!$K$32</f>
        <v>0</v>
      </c>
      <c r="K16" s="167">
        <f>'5'!$K$32</f>
        <v>0</v>
      </c>
      <c r="L16" s="167">
        <f>'6'!$K$32</f>
        <v>0</v>
      </c>
      <c r="M16" s="167">
        <f>'7'!$K$32</f>
        <v>0</v>
      </c>
      <c r="N16" s="167">
        <f>'8'!$K$32</f>
        <v>0</v>
      </c>
      <c r="O16" s="167">
        <f>'9'!$K$32</f>
        <v>0</v>
      </c>
      <c r="P16" s="167">
        <f>'10'!$K$32</f>
        <v>0</v>
      </c>
    </row>
    <row r="17" spans="2:16" ht="15" thickBot="1">
      <c r="B17" s="66" t="s">
        <v>112</v>
      </c>
      <c r="C17" s="58">
        <f>D17-E17</f>
        <v>0</v>
      </c>
      <c r="D17" s="58">
        <f>SUM(D10:D13)</f>
        <v>0</v>
      </c>
      <c r="E17" s="58">
        <f t="shared" si="0"/>
        <v>0</v>
      </c>
      <c r="F17" s="134">
        <f>SUM(F10:F13)</f>
        <v>0</v>
      </c>
      <c r="G17" s="134">
        <f t="shared" ref="G17:P17" si="2">SUM(G11:G13)</f>
        <v>0</v>
      </c>
      <c r="H17" s="134">
        <f t="shared" si="2"/>
        <v>0</v>
      </c>
      <c r="I17" s="134">
        <f t="shared" si="2"/>
        <v>0</v>
      </c>
      <c r="J17" s="134">
        <f t="shared" si="2"/>
        <v>0</v>
      </c>
      <c r="K17" s="134">
        <f t="shared" si="2"/>
        <v>0</v>
      </c>
      <c r="L17" s="169">
        <f t="shared" si="2"/>
        <v>0</v>
      </c>
      <c r="M17" s="163">
        <f t="shared" si="2"/>
        <v>0</v>
      </c>
      <c r="N17" s="140">
        <f t="shared" si="2"/>
        <v>0</v>
      </c>
      <c r="O17" s="140">
        <f t="shared" si="2"/>
        <v>0</v>
      </c>
      <c r="P17" s="140">
        <f t="shared" si="2"/>
        <v>0</v>
      </c>
    </row>
    <row r="18" spans="2:16" s="8" customFormat="1" ht="5.4" customHeight="1">
      <c r="C18"/>
      <c r="D18"/>
      <c r="E1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152" t="s">
        <v>111</v>
      </c>
      <c r="E19" s="172"/>
    </row>
    <row r="20" spans="2:16">
      <c r="B20" s="152" t="s">
        <v>110</v>
      </c>
      <c r="E20" s="153">
        <f>E19-E17</f>
        <v>0</v>
      </c>
      <c r="F20" s="89" t="s">
        <v>76</v>
      </c>
      <c r="G20" s="90" t="s">
        <v>64</v>
      </c>
      <c r="H20" s="91"/>
      <c r="I20" s="91"/>
      <c r="J20" s="91"/>
      <c r="K20" s="91"/>
      <c r="L20" s="91" t="s">
        <v>95</v>
      </c>
    </row>
    <row r="21" spans="2:16" s="8" customFormat="1" ht="5.4" customHeight="1">
      <c r="C21"/>
      <c r="D21"/>
      <c r="E21"/>
      <c r="I21"/>
      <c r="J21"/>
      <c r="K21"/>
      <c r="L21"/>
      <c r="M21" s="88"/>
      <c r="N21" s="88"/>
      <c r="O21" s="88"/>
      <c r="P21" s="88"/>
    </row>
    <row r="22" spans="2:16">
      <c r="B22" s="150" t="s">
        <v>2</v>
      </c>
      <c r="E22" s="148">
        <f>ROUND(E17*7%,2)</f>
        <v>0</v>
      </c>
      <c r="F22" t="s">
        <v>86</v>
      </c>
      <c r="G22" t="s">
        <v>90</v>
      </c>
      <c r="M22" s="10"/>
      <c r="N22" s="10"/>
      <c r="O22" s="10"/>
      <c r="P22" s="10"/>
    </row>
    <row r="23" spans="2:16">
      <c r="B23" s="150" t="s">
        <v>60</v>
      </c>
      <c r="E23" s="149">
        <f>E22+E17</f>
        <v>0</v>
      </c>
      <c r="F23" t="s">
        <v>86</v>
      </c>
      <c r="G23" t="s">
        <v>91</v>
      </c>
      <c r="M23" s="10"/>
      <c r="N23" s="10"/>
      <c r="O23" s="10"/>
      <c r="P23" s="10"/>
    </row>
    <row r="24" spans="2:16">
      <c r="F24" t="s">
        <v>86</v>
      </c>
      <c r="G24" t="s">
        <v>97</v>
      </c>
      <c r="M24" s="10"/>
      <c r="N24" s="10"/>
      <c r="O24" s="10"/>
      <c r="P24" s="10"/>
    </row>
    <row r="25" spans="2:16">
      <c r="F25" t="s">
        <v>86</v>
      </c>
      <c r="G25" t="s">
        <v>87</v>
      </c>
    </row>
    <row r="26" spans="2:16">
      <c r="F26" t="s">
        <v>86</v>
      </c>
      <c r="G26" t="s">
        <v>88</v>
      </c>
    </row>
    <row r="27" spans="2:16">
      <c r="F27" t="s">
        <v>86</v>
      </c>
      <c r="G27" t="s">
        <v>89</v>
      </c>
    </row>
    <row r="28" spans="2:16">
      <c r="F28" t="s">
        <v>86</v>
      </c>
      <c r="G28" t="s">
        <v>94</v>
      </c>
    </row>
    <row r="29" spans="2:16">
      <c r="F29" t="s">
        <v>86</v>
      </c>
      <c r="G29" t="s">
        <v>98</v>
      </c>
    </row>
    <row r="30" spans="2:16">
      <c r="F30" t="s">
        <v>86</v>
      </c>
      <c r="G30" t="s">
        <v>96</v>
      </c>
    </row>
    <row r="31" spans="2:16">
      <c r="F31" t="s">
        <v>86</v>
      </c>
      <c r="G31" t="s">
        <v>99</v>
      </c>
    </row>
    <row r="32" spans="2:16">
      <c r="F32" t="s">
        <v>86</v>
      </c>
      <c r="G32" t="s">
        <v>105</v>
      </c>
    </row>
    <row r="33" spans="6:7">
      <c r="F33" t="s">
        <v>86</v>
      </c>
      <c r="G33" t="s">
        <v>106</v>
      </c>
    </row>
    <row r="34" spans="6:7">
      <c r="F34" t="s">
        <v>86</v>
      </c>
      <c r="G34" t="s">
        <v>107</v>
      </c>
    </row>
  </sheetData>
  <conditionalFormatting sqref="C10:C17">
    <cfRule type="cellIs" dxfId="45" priority="1" operator="lessThan">
      <formula>0</formula>
    </cfRule>
    <cfRule type="cellIs" dxfId="44" priority="2" operator="greaterThanOrEqual">
      <formula>0</formula>
    </cfRule>
  </conditionalFormatting>
  <pageMargins left="0.25" right="0.25" top="0.75" bottom="0.75" header="0.3" footer="0.3"/>
  <pageSetup scale="6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7CBA1-AEB0-4082-ABCC-385011C3769E}">
  <sheetPr>
    <pageSetUpPr fitToPage="1"/>
  </sheetPr>
  <dimension ref="B1:N21"/>
  <sheetViews>
    <sheetView showGridLines="0" zoomScaleNormal="100" workbookViewId="0">
      <pane xSplit="2" ySplit="9" topLeftCell="C10" activePane="bottomRight" state="frozen"/>
      <selection pane="topRight" activeCell="C1" sqref="C1"/>
      <selection pane="bottomLeft" activeCell="A12" sqref="A12"/>
      <selection pane="bottomRight" activeCell="G13" sqref="G13"/>
    </sheetView>
  </sheetViews>
  <sheetFormatPr baseColWidth="10" defaultColWidth="11.44140625" defaultRowHeight="14.4"/>
  <cols>
    <col min="1" max="1" width="1.77734375" customWidth="1"/>
    <col min="2" max="2" width="42.77734375" customWidth="1"/>
    <col min="3" max="9" width="12.109375" customWidth="1"/>
    <col min="11" max="14" width="0" hidden="1" customWidth="1"/>
  </cols>
  <sheetData>
    <row r="1" spans="2:14" ht="9" customHeight="1"/>
    <row r="2" spans="2:14" ht="23.4">
      <c r="B2" s="6" t="s">
        <v>59</v>
      </c>
    </row>
    <row r="3" spans="2:14" ht="9" customHeight="1"/>
    <row r="4" spans="2:14">
      <c r="B4" s="31" t="s">
        <v>114</v>
      </c>
      <c r="C4" s="181"/>
      <c r="D4" s="181"/>
      <c r="E4" s="181"/>
      <c r="G4" s="3" t="s">
        <v>47</v>
      </c>
      <c r="H4" s="182">
        <v>44927</v>
      </c>
    </row>
    <row r="5" spans="2:14">
      <c r="B5" s="31" t="s">
        <v>70</v>
      </c>
      <c r="C5" s="181" t="s">
        <v>51</v>
      </c>
      <c r="D5" s="181"/>
      <c r="E5" s="181"/>
      <c r="G5" s="3" t="s">
        <v>48</v>
      </c>
      <c r="H5" s="182">
        <v>44927</v>
      </c>
    </row>
    <row r="6" spans="2:14">
      <c r="B6" s="31" t="s">
        <v>71</v>
      </c>
      <c r="C6" s="181" t="s">
        <v>1</v>
      </c>
      <c r="D6" s="181"/>
      <c r="E6" s="181"/>
      <c r="G6" s="3" t="s">
        <v>78</v>
      </c>
      <c r="H6" s="182">
        <v>44927</v>
      </c>
    </row>
    <row r="7" spans="2:14">
      <c r="B7" s="31" t="s">
        <v>50</v>
      </c>
      <c r="C7" s="181" t="s">
        <v>0</v>
      </c>
      <c r="D7" s="181"/>
      <c r="E7" s="181"/>
      <c r="G7" s="3" t="s">
        <v>79</v>
      </c>
      <c r="H7" s="182">
        <v>44927</v>
      </c>
    </row>
    <row r="8" spans="2:14">
      <c r="C8" s="33"/>
      <c r="D8" s="33"/>
      <c r="E8" s="33"/>
      <c r="F8" s="33"/>
      <c r="G8" s="33"/>
    </row>
    <row r="9" spans="2:14" ht="36">
      <c r="B9" s="137"/>
      <c r="C9" s="138" t="s">
        <v>62</v>
      </c>
      <c r="D9" s="141" t="s">
        <v>75</v>
      </c>
      <c r="E9" s="141" t="str">
        <f>'1'!$B$2</f>
        <v>Name des Einzelprojekts 1</v>
      </c>
      <c r="F9" s="141" t="str">
        <f>'2'!$B$2</f>
        <v>Name des Einzelprojekts 2</v>
      </c>
      <c r="G9" s="141" t="str">
        <f>'3'!$B$2</f>
        <v>Name des Einzelprojekts 3</v>
      </c>
      <c r="H9" s="141" t="str">
        <f>'4'!$B$2</f>
        <v>Name des Einzelprojekts 4</v>
      </c>
      <c r="I9" s="141" t="str">
        <f>'5'!$B$2</f>
        <v>Name des Einzelprojekts 5</v>
      </c>
      <c r="J9" s="141" t="str">
        <f>'6'!$B$2</f>
        <v>Name des Einzelprojekts 6</v>
      </c>
      <c r="K9" s="141" t="str">
        <f>'7'!$B$2</f>
        <v>Name des Einzelprojekts 7</v>
      </c>
      <c r="L9" s="141" t="str">
        <f>'8'!$B$2</f>
        <v>Name des Einzelprojekts 8</v>
      </c>
      <c r="M9" s="141" t="str">
        <f>'9'!$B$2</f>
        <v>Name des Einzelprojekts 9</v>
      </c>
      <c r="N9" s="141" t="str">
        <f>'10'!$B$2</f>
        <v>Name des Einzelprojekts 10</v>
      </c>
    </row>
    <row r="10" spans="2:14">
      <c r="B10" s="142" t="s">
        <v>61</v>
      </c>
      <c r="C10" s="60">
        <f t="shared" ref="C10:C17" si="0">SUM(D10:N10)</f>
        <v>0</v>
      </c>
      <c r="D10" s="133">
        <f>Transfer!J9</f>
        <v>0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</row>
    <row r="11" spans="2:14">
      <c r="B11" s="142" t="s">
        <v>108</v>
      </c>
      <c r="C11" s="60">
        <f t="shared" si="0"/>
        <v>0</v>
      </c>
      <c r="D11" s="132"/>
      <c r="E11" s="147">
        <f>'1'!$K$11</f>
        <v>0</v>
      </c>
      <c r="F11" s="147">
        <f>'2'!$K$11</f>
        <v>0</v>
      </c>
      <c r="G11" s="147">
        <f>'3'!$K$11</f>
        <v>0</v>
      </c>
      <c r="H11" s="147">
        <f>'4'!$K$11</f>
        <v>0</v>
      </c>
      <c r="I11" s="147">
        <f>'5'!$K$11</f>
        <v>0</v>
      </c>
      <c r="J11" s="147">
        <f>'6'!$K$11</f>
        <v>0</v>
      </c>
      <c r="K11" s="147">
        <f>'7'!$K$11</f>
        <v>0</v>
      </c>
      <c r="L11" s="147">
        <f>'8'!$K$11</f>
        <v>0</v>
      </c>
      <c r="M11" s="147">
        <f>'9'!$K$11</f>
        <v>0</v>
      </c>
      <c r="N11" s="147">
        <f>'10'!$K$11</f>
        <v>0</v>
      </c>
    </row>
    <row r="12" spans="2:14">
      <c r="B12" s="142" t="s">
        <v>49</v>
      </c>
      <c r="C12" s="60">
        <f t="shared" si="0"/>
        <v>0</v>
      </c>
      <c r="D12" s="132"/>
      <c r="E12" s="147">
        <f>'1'!$K$29</f>
        <v>0</v>
      </c>
      <c r="F12" s="147">
        <f>'2'!$K$29</f>
        <v>0</v>
      </c>
      <c r="G12" s="147">
        <f>'3'!$K$29</f>
        <v>0</v>
      </c>
      <c r="H12" s="147">
        <f>'4'!$K$29</f>
        <v>0</v>
      </c>
      <c r="I12" s="147">
        <f>'5'!$K$29</f>
        <v>0</v>
      </c>
      <c r="J12" s="147">
        <f>'6'!$K$29</f>
        <v>0</v>
      </c>
      <c r="K12" s="147">
        <f>'7'!$K$29</f>
        <v>0</v>
      </c>
      <c r="L12" s="147">
        <f>'8'!$K$29</f>
        <v>0</v>
      </c>
      <c r="M12" s="147">
        <f>'9'!$K$29</f>
        <v>0</v>
      </c>
      <c r="N12" s="147">
        <f>'10'!$K$29</f>
        <v>0</v>
      </c>
    </row>
    <row r="13" spans="2:14">
      <c r="B13" s="142" t="s">
        <v>10</v>
      </c>
      <c r="C13" s="60">
        <f t="shared" si="0"/>
        <v>0</v>
      </c>
      <c r="D13" s="132"/>
      <c r="E13" s="147">
        <f>SUM('1'!$K$30:$K$32)</f>
        <v>0</v>
      </c>
      <c r="F13" s="147">
        <f>SUM('2'!$K$30:$K$32)</f>
        <v>0</v>
      </c>
      <c r="G13" s="147">
        <f>SUM('3'!$K$30:$K$32)</f>
        <v>0</v>
      </c>
      <c r="H13" s="147">
        <f>SUM('4'!$K$30:$K$32)</f>
        <v>0</v>
      </c>
      <c r="I13" s="147">
        <f>SUM('5'!$K$30:$K$32)</f>
        <v>0</v>
      </c>
      <c r="J13" s="147">
        <f>SUM('6'!$K$30:$K$32)</f>
        <v>0</v>
      </c>
      <c r="K13" s="147">
        <f>SUM('7'!$K$30:$K$32)</f>
        <v>0</v>
      </c>
      <c r="L13" s="147">
        <f>SUM('8'!$K$30:$K$32)</f>
        <v>0</v>
      </c>
      <c r="M13" s="147">
        <f>SUM('9'!$K$30:$K$32)</f>
        <v>0</v>
      </c>
      <c r="N13" s="147">
        <f>SUM('10'!$K$30:$K$32)</f>
        <v>0</v>
      </c>
    </row>
    <row r="14" spans="2:14">
      <c r="B14" s="139" t="s">
        <v>115</v>
      </c>
      <c r="C14" s="148">
        <f t="shared" si="0"/>
        <v>0</v>
      </c>
      <c r="D14" s="132"/>
      <c r="E14" s="133">
        <f>'1'!$K$30</f>
        <v>0</v>
      </c>
      <c r="F14" s="133">
        <f>'2'!$K$30</f>
        <v>0</v>
      </c>
      <c r="G14" s="133">
        <f>'3'!$K$30</f>
        <v>0</v>
      </c>
      <c r="H14" s="133">
        <f>'4'!$K$30</f>
        <v>0</v>
      </c>
      <c r="I14" s="133">
        <f>'5'!$K$30</f>
        <v>0</v>
      </c>
      <c r="J14" s="133">
        <f>'6'!$K$30</f>
        <v>0</v>
      </c>
      <c r="K14" s="133">
        <f>'7'!$K$30</f>
        <v>0</v>
      </c>
      <c r="L14" s="133">
        <f>'8'!$K$30</f>
        <v>0</v>
      </c>
      <c r="M14" s="133">
        <f>'9'!$K$30</f>
        <v>0</v>
      </c>
      <c r="N14" s="133">
        <f>'10'!$K$30</f>
        <v>0</v>
      </c>
    </row>
    <row r="15" spans="2:14">
      <c r="B15" s="139" t="s">
        <v>116</v>
      </c>
      <c r="C15" s="148">
        <f t="shared" si="0"/>
        <v>0</v>
      </c>
      <c r="D15" s="132"/>
      <c r="E15" s="133">
        <f>'1'!$K$31</f>
        <v>0</v>
      </c>
      <c r="F15" s="133">
        <f>'2'!$K$31</f>
        <v>0</v>
      </c>
      <c r="G15" s="133">
        <f>'3'!$K$31</f>
        <v>0</v>
      </c>
      <c r="H15" s="133">
        <f>'4'!$K$31</f>
        <v>0</v>
      </c>
      <c r="I15" s="133">
        <f>'5'!$K$31</f>
        <v>0</v>
      </c>
      <c r="J15" s="133">
        <f>'6'!$K$31</f>
        <v>0</v>
      </c>
      <c r="K15" s="133">
        <f>'7'!$K$31</f>
        <v>0</v>
      </c>
      <c r="L15" s="133">
        <f>'8'!$K$31</f>
        <v>0</v>
      </c>
      <c r="M15" s="133">
        <f>'9'!$K$31</f>
        <v>0</v>
      </c>
      <c r="N15" s="133">
        <f>'10'!$K$31</f>
        <v>0</v>
      </c>
    </row>
    <row r="16" spans="2:14" ht="15" thickBot="1">
      <c r="B16" s="164" t="s">
        <v>117</v>
      </c>
      <c r="C16" s="165">
        <f t="shared" si="0"/>
        <v>0</v>
      </c>
      <c r="D16" s="166"/>
      <c r="E16" s="167">
        <f>'1'!$K$32</f>
        <v>0</v>
      </c>
      <c r="F16" s="167">
        <f>'2'!$K$32</f>
        <v>0</v>
      </c>
      <c r="G16" s="167">
        <f>'3'!$K$32</f>
        <v>0</v>
      </c>
      <c r="H16" s="167">
        <f>'4'!$K$32</f>
        <v>0</v>
      </c>
      <c r="I16" s="167">
        <f>'5'!$K$32</f>
        <v>0</v>
      </c>
      <c r="J16" s="167">
        <f>'6'!$K$32</f>
        <v>0</v>
      </c>
      <c r="K16" s="167">
        <f>'7'!$K$32</f>
        <v>0</v>
      </c>
      <c r="L16" s="167">
        <f>'8'!$K$32</f>
        <v>0</v>
      </c>
      <c r="M16" s="167">
        <f>'9'!$K$32</f>
        <v>0</v>
      </c>
      <c r="N16" s="167">
        <f>'10'!$K$32</f>
        <v>0</v>
      </c>
    </row>
    <row r="17" spans="2:14" ht="15" thickBot="1">
      <c r="B17" s="66" t="s">
        <v>54</v>
      </c>
      <c r="C17" s="58">
        <f t="shared" si="0"/>
        <v>0</v>
      </c>
      <c r="D17" s="134">
        <f>SUM(D10:D16)</f>
        <v>0</v>
      </c>
      <c r="E17" s="168">
        <f>SUM(E11:E13)</f>
        <v>0</v>
      </c>
      <c r="F17" s="134">
        <f t="shared" ref="F17:N17" si="1">SUM(F11:F13)</f>
        <v>0</v>
      </c>
      <c r="G17" s="134">
        <f t="shared" si="1"/>
        <v>0</v>
      </c>
      <c r="H17" s="134">
        <f t="shared" si="1"/>
        <v>0</v>
      </c>
      <c r="I17" s="134">
        <f t="shared" si="1"/>
        <v>0</v>
      </c>
      <c r="J17" s="169">
        <f t="shared" si="1"/>
        <v>0</v>
      </c>
      <c r="K17" s="163">
        <f t="shared" si="1"/>
        <v>0</v>
      </c>
      <c r="L17" s="140">
        <f t="shared" si="1"/>
        <v>0</v>
      </c>
      <c r="M17" s="140">
        <f t="shared" si="1"/>
        <v>0</v>
      </c>
      <c r="N17" s="140">
        <f t="shared" si="1"/>
        <v>0</v>
      </c>
    </row>
    <row r="18" spans="2:14" ht="15" thickBot="1">
      <c r="B18" s="64"/>
      <c r="C18" s="65"/>
      <c r="D18" s="65"/>
      <c r="E18" s="65"/>
      <c r="F18" s="64"/>
      <c r="G18" s="64"/>
      <c r="H18" s="64"/>
      <c r="I18" s="64"/>
      <c r="J18" s="64"/>
      <c r="K18" s="64"/>
      <c r="L18" s="64"/>
      <c r="M18" s="64"/>
      <c r="N18" s="64"/>
    </row>
    <row r="19" spans="2:14">
      <c r="B19" s="143" t="s">
        <v>2</v>
      </c>
      <c r="C19" s="61">
        <f>ROUND(C17*7%,2)</f>
        <v>0</v>
      </c>
      <c r="D19" s="135"/>
      <c r="G19" s="10"/>
      <c r="J19" s="10"/>
    </row>
    <row r="20" spans="2:14" ht="15" thickBot="1">
      <c r="B20" s="62" t="s">
        <v>60</v>
      </c>
      <c r="C20" s="63">
        <f>C19+C17</f>
        <v>0</v>
      </c>
      <c r="D20" s="136"/>
      <c r="G20" s="9"/>
      <c r="J20" s="10"/>
    </row>
    <row r="21" spans="2:14">
      <c r="F21" s="10"/>
      <c r="G21" s="10"/>
      <c r="J21" s="10"/>
    </row>
  </sheetData>
  <sheetProtection algorithmName="SHA-512" hashValue="V0Ik5C1omL83lpMfemdwG1Je8YzFLP3UpdvCMtbbnRcywC4U0DyidveNGddng6qyHTOj/IYkh++XgS9dxxPIqA==" saltValue="WpRiJ2LVmzkKsWj/ull5rQ==" spinCount="100000" sheet="1" objects="1" scenarios="1"/>
  <pageMargins left="0.25" right="0.25" top="0.75" bottom="0.75" header="0.3" footer="0.3"/>
  <pageSetup scale="7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82C94-5FE3-4040-AEEA-C4E75C0D2346}">
  <sheetPr>
    <pageSetUpPr fitToPage="1"/>
  </sheetPr>
  <dimension ref="B1:R13"/>
  <sheetViews>
    <sheetView showGridLines="0" workbookViewId="0">
      <pane ySplit="5" topLeftCell="A6" activePane="bottomLeft" state="frozen"/>
      <selection pane="bottomLeft" activeCell="H7" sqref="H7"/>
    </sheetView>
  </sheetViews>
  <sheetFormatPr baseColWidth="10" defaultColWidth="11.44140625" defaultRowHeight="14.4"/>
  <cols>
    <col min="1" max="1" width="1.77734375" customWidth="1"/>
    <col min="2" max="2" width="16.77734375" customWidth="1"/>
    <col min="3" max="3" width="13.77734375" customWidth="1"/>
    <col min="4" max="4" width="29.44140625" customWidth="1"/>
    <col min="5" max="6" width="13.77734375" customWidth="1"/>
    <col min="7" max="9" width="12.21875" customWidth="1"/>
    <col min="10" max="11" width="12" customWidth="1"/>
    <col min="12" max="12" width="11.21875" hidden="1" customWidth="1"/>
    <col min="13" max="13" width="12" customWidth="1"/>
    <col min="14" max="14" width="11.77734375" style="80" customWidth="1"/>
    <col min="15" max="18" width="11.44140625" style="80"/>
  </cols>
  <sheetData>
    <row r="1" spans="2:15" ht="9" customHeight="1"/>
    <row r="2" spans="2:15" ht="21">
      <c r="B2" s="208" t="s">
        <v>66</v>
      </c>
      <c r="C2" s="208"/>
      <c r="D2" s="208"/>
      <c r="E2" s="208"/>
      <c r="F2" s="208"/>
      <c r="G2" s="208"/>
      <c r="H2" s="208"/>
      <c r="I2" s="208"/>
      <c r="J2" s="208"/>
      <c r="K2" s="208"/>
      <c r="N2" s="82"/>
      <c r="O2" s="82"/>
    </row>
    <row r="3" spans="2:15" ht="9" customHeight="1" thickBot="1"/>
    <row r="4" spans="2:15" ht="43.8" thickBot="1">
      <c r="B4" s="204" t="s">
        <v>7</v>
      </c>
      <c r="C4" s="205"/>
      <c r="D4" s="1" t="s">
        <v>8</v>
      </c>
      <c r="E4" s="1" t="s">
        <v>67</v>
      </c>
      <c r="F4" s="1" t="s">
        <v>68</v>
      </c>
      <c r="G4" s="1" t="s">
        <v>65</v>
      </c>
      <c r="H4" s="1" t="s">
        <v>113</v>
      </c>
      <c r="I4" s="1" t="s">
        <v>56</v>
      </c>
      <c r="J4" s="1" t="s">
        <v>54</v>
      </c>
      <c r="K4" s="1" t="s">
        <v>17</v>
      </c>
      <c r="L4" s="38" t="s">
        <v>63</v>
      </c>
      <c r="M4" s="2" t="s">
        <v>55</v>
      </c>
    </row>
    <row r="5" spans="2:15" ht="2.4" customHeight="1"/>
    <row r="6" spans="2:15" ht="2.4" customHeight="1"/>
    <row r="7" spans="2:15" ht="14.4" customHeight="1">
      <c r="B7" s="206" t="s">
        <v>61</v>
      </c>
      <c r="C7" s="206"/>
      <c r="D7" s="155" t="s">
        <v>77</v>
      </c>
      <c r="E7" s="46">
        <v>20</v>
      </c>
      <c r="F7" s="46">
        <v>6</v>
      </c>
      <c r="G7" s="156">
        <v>2</v>
      </c>
      <c r="H7" s="183"/>
      <c r="I7" s="46">
        <f>SUM(E7*G7*H7)+(F7*H7)</f>
        <v>0</v>
      </c>
      <c r="J7" s="49">
        <f>I7</f>
        <v>0</v>
      </c>
      <c r="K7" s="49">
        <f>IF(H7=0,0,SUM(E7*G7*7)+(F7*7))</f>
        <v>0</v>
      </c>
      <c r="L7" s="85" t="e">
        <f>INDEX(Musterkalkulationen!$A$1:$M$22,MATCH($D$7,Musterkalkulationen!$C:$C,0),12,1)</f>
        <v>#N/A</v>
      </c>
      <c r="M7" s="50">
        <f>K7-J7</f>
        <v>0</v>
      </c>
    </row>
    <row r="8" spans="2:15" ht="15" thickBot="1">
      <c r="B8" s="207"/>
      <c r="C8" s="207"/>
      <c r="D8" s="157" t="s">
        <v>131</v>
      </c>
      <c r="E8" s="158">
        <v>20</v>
      </c>
      <c r="F8" s="158">
        <v>10</v>
      </c>
      <c r="G8" s="159">
        <v>6</v>
      </c>
      <c r="H8" s="184"/>
      <c r="I8" s="158">
        <f>SUM(E8*G8*H8)+(F8*H8)</f>
        <v>0</v>
      </c>
      <c r="J8" s="117">
        <f>I8</f>
        <v>0</v>
      </c>
      <c r="K8" s="117">
        <f>IF(H8=0,0,SUM(E8*G8*7)+(F8*7))</f>
        <v>0</v>
      </c>
      <c r="L8" s="160" t="e">
        <f>INDEX(Musterkalkulationen!$A$1:$M$22,MATCH($D$8,Musterkalkulationen!$C:$C,0),12,1)</f>
        <v>#N/A</v>
      </c>
      <c r="M8" s="95">
        <f>K8-J8</f>
        <v>0</v>
      </c>
    </row>
    <row r="9" spans="2:15" ht="15" thickBot="1">
      <c r="B9" s="81" t="s">
        <v>62</v>
      </c>
      <c r="C9" s="53"/>
      <c r="D9" s="54"/>
      <c r="E9" s="54"/>
      <c r="F9" s="54"/>
      <c r="G9" s="54"/>
      <c r="H9" s="55"/>
      <c r="I9" s="56"/>
      <c r="J9" s="161">
        <f>SUM(J7:J8)</f>
        <v>0</v>
      </c>
      <c r="K9" s="161">
        <f>SUM(K7:K8)</f>
        <v>0</v>
      </c>
      <c r="L9" s="162">
        <f>SUM(K12:K13)</f>
        <v>0</v>
      </c>
      <c r="M9" s="96">
        <f>K9-J9</f>
        <v>0</v>
      </c>
    </row>
    <row r="12" spans="2:15">
      <c r="B12" s="86"/>
    </row>
    <row r="13" spans="2:15">
      <c r="B13" s="29"/>
      <c r="K13" s="94"/>
    </row>
  </sheetData>
  <sheetProtection algorithmName="SHA-512" hashValue="kFr9ptLuZeoHgAaIiv3YNdRFm77W+CRiHK2Fkp6YWuCubhrapqsT0eE65aiCZ+Udse30c4ajyyQ236aw9jAV0Q==" saltValue="uTeS2l+GOV0Cpa5u+7kP/g==" spinCount="100000" sheet="1" objects="1" scenarios="1"/>
  <mergeCells count="3">
    <mergeCell ref="B4:C4"/>
    <mergeCell ref="B7:C8"/>
    <mergeCell ref="B2:K2"/>
  </mergeCells>
  <conditionalFormatting sqref="M7:M8">
    <cfRule type="cellIs" dxfId="43" priority="5" operator="lessThan">
      <formula>0</formula>
    </cfRule>
    <cfRule type="cellIs" dxfId="42" priority="6" operator="greaterThanOrEqual">
      <formula>0</formula>
    </cfRule>
  </conditionalFormatting>
  <conditionalFormatting sqref="M9">
    <cfRule type="cellIs" dxfId="41" priority="1" operator="lessThan">
      <formula>0</formula>
    </cfRule>
    <cfRule type="cellIs" dxfId="40" priority="2" operator="greaterThanOrEqual">
      <formula>0</formula>
    </cfRule>
  </conditionalFormatting>
  <pageMargins left="0.7" right="0.7" top="0.78740157499999996" bottom="0.78740157499999996" header="0.3" footer="0.3"/>
  <pageSetup scale="7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C452E-0DBF-48CD-8EB6-A34F469F3238}">
  <sheetPr>
    <pageSetUpPr fitToPage="1"/>
  </sheetPr>
  <dimension ref="B1:P42"/>
  <sheetViews>
    <sheetView showGridLines="0" workbookViewId="0">
      <pane ySplit="9" topLeftCell="A28" activePane="bottomLeft" state="frozen"/>
      <selection pane="bottomLeft" activeCell="B2" sqref="B2"/>
    </sheetView>
  </sheetViews>
  <sheetFormatPr baseColWidth="10" defaultColWidth="11.44140625" defaultRowHeight="14.4" outlineLevelRow="1"/>
  <cols>
    <col min="1" max="1" width="1.77734375" customWidth="1"/>
    <col min="2" max="2" width="16.77734375" customWidth="1"/>
    <col min="3" max="3" width="13.77734375" customWidth="1"/>
    <col min="4" max="4" width="29.44140625" customWidth="1"/>
    <col min="5" max="9" width="9.77734375" customWidth="1"/>
    <col min="10" max="12" width="12" customWidth="1"/>
    <col min="13" max="13" width="12" hidden="1" customWidth="1"/>
    <col min="14" max="14" width="12" customWidth="1"/>
    <col min="15" max="15" width="11.77734375" style="8" customWidth="1"/>
  </cols>
  <sheetData>
    <row r="1" spans="2:16" ht="9" customHeight="1">
      <c r="O1"/>
    </row>
    <row r="2" spans="2:16" ht="21">
      <c r="B2" s="185" t="s">
        <v>58</v>
      </c>
      <c r="C2" s="185"/>
      <c r="D2" s="185"/>
      <c r="O2" s="78" t="s">
        <v>15</v>
      </c>
      <c r="P2" s="78" t="s">
        <v>18</v>
      </c>
    </row>
    <row r="3" spans="2:16" ht="9" customHeight="1" thickBot="1">
      <c r="O3" s="79"/>
      <c r="P3" s="79"/>
    </row>
    <row r="4" spans="2:16" ht="15" thickBot="1">
      <c r="B4" s="34" t="s">
        <v>3</v>
      </c>
      <c r="C4" s="186"/>
      <c r="E4" s="3" t="s">
        <v>15</v>
      </c>
      <c r="F4" s="186"/>
      <c r="G4" s="8"/>
      <c r="H4" s="129" t="s">
        <v>102</v>
      </c>
      <c r="I4" s="130">
        <f>SUMIF(D11:D27,"Fachkraft (Spiel-)Pädagogik",F11:F27)+SUMIF(D11:D27,"Fachkraft Kunst, Kultur, Handwerk, Medien",F11:F27)+SUMIF(D11:D27,"Fachkraft Natur- /Erlebnispädagogik, BNE, Medien",F11:F27)+SUMIF(D11:D27,"Fachkraft Pädagogik Schwerpunkt Partizipation/Demokratiebildung, Medien",F11:F27)</f>
        <v>0</v>
      </c>
      <c r="K4" s="128" t="s">
        <v>101</v>
      </c>
      <c r="L4" s="130" t="e">
        <f>"1 zu "&amp;ROUND(1/(I4/C4),0)</f>
        <v>#DIV/0!</v>
      </c>
      <c r="O4" s="79" t="s">
        <v>16</v>
      </c>
      <c r="P4" s="79" t="s">
        <v>12</v>
      </c>
    </row>
    <row r="5" spans="2:16" ht="15" thickBot="1">
      <c r="B5" s="36" t="s">
        <v>4</v>
      </c>
      <c r="C5" s="186"/>
      <c r="E5" s="3" t="s">
        <v>18</v>
      </c>
      <c r="F5" s="186"/>
      <c r="G5" s="8"/>
      <c r="H5" s="128" t="s">
        <v>103</v>
      </c>
      <c r="I5" s="130">
        <f>SUM(F11:F27)</f>
        <v>0</v>
      </c>
      <c r="K5" s="128" t="s">
        <v>100</v>
      </c>
      <c r="L5" s="130" t="e">
        <f>"1 zu "&amp;ROUND(1/(I5/C4),0)</f>
        <v>#DIV/0!</v>
      </c>
      <c r="O5" s="79" t="s">
        <v>31</v>
      </c>
      <c r="P5" s="79" t="s">
        <v>13</v>
      </c>
    </row>
    <row r="6" spans="2:16" ht="15" thickBot="1">
      <c r="B6" s="37" t="s">
        <v>5</v>
      </c>
      <c r="C6" s="186"/>
      <c r="D6" s="5" t="s">
        <v>6</v>
      </c>
      <c r="E6" s="8"/>
      <c r="F6" s="79" t="str">
        <f>'1'!F4&amp;"-"&amp;'1'!F5</f>
        <v>-</v>
      </c>
      <c r="O6" s="79" t="s">
        <v>33</v>
      </c>
      <c r="P6" s="79" t="s">
        <v>14</v>
      </c>
    </row>
    <row r="7" spans="2:16" ht="9" customHeight="1" thickBot="1">
      <c r="O7" s="79" t="s">
        <v>35</v>
      </c>
      <c r="P7" s="79"/>
    </row>
    <row r="8" spans="2:16" ht="28.2" customHeight="1" thickBot="1">
      <c r="B8" s="204" t="s">
        <v>7</v>
      </c>
      <c r="C8" s="205"/>
      <c r="D8" s="1" t="s">
        <v>8</v>
      </c>
      <c r="E8" s="1" t="s">
        <v>57</v>
      </c>
      <c r="F8" s="1" t="s">
        <v>53</v>
      </c>
      <c r="G8" s="1" t="s">
        <v>52</v>
      </c>
      <c r="H8" s="1" t="s">
        <v>9</v>
      </c>
      <c r="I8" s="1" t="s">
        <v>93</v>
      </c>
      <c r="J8" s="1" t="s">
        <v>56</v>
      </c>
      <c r="K8" s="1" t="s">
        <v>54</v>
      </c>
      <c r="L8" s="1" t="s">
        <v>17</v>
      </c>
      <c r="M8" s="38" t="s">
        <v>63</v>
      </c>
      <c r="N8" s="2" t="s">
        <v>55</v>
      </c>
    </row>
    <row r="9" spans="2:16" ht="2.4" customHeight="1"/>
    <row r="10" spans="2:16" ht="2.4" customHeight="1" thickBot="1"/>
    <row r="11" spans="2:16" ht="14.4" customHeight="1">
      <c r="B11" s="209" t="s">
        <v>23</v>
      </c>
      <c r="C11" s="210"/>
      <c r="D11" s="187"/>
      <c r="E11" s="188"/>
      <c r="F11" s="189"/>
      <c r="G11" s="190">
        <f>$C$6</f>
        <v>0</v>
      </c>
      <c r="H11" s="41">
        <f>$C$5</f>
        <v>0</v>
      </c>
      <c r="I11" s="41">
        <f>H11*G11</f>
        <v>0</v>
      </c>
      <c r="J11" s="42">
        <f>E11*F11*G11*H11</f>
        <v>0</v>
      </c>
      <c r="K11" s="219">
        <f>SUM(J11:J28)</f>
        <v>0</v>
      </c>
      <c r="L11" s="222">
        <f>IF(F5="Schnupper",M11/15/5/2*C4*C5*C6,IF(F5="Vertiefung",M11/24/15/8*C4*C5*C6,IF(F5="Abschluss",M11/60/1/8*C4*C5*C6,0)))</f>
        <v>0</v>
      </c>
      <c r="M11" s="215" t="e">
        <f>INDEX(Musterkalkulationen!$A$1:$M$14,MATCH('1'!F6,Musterkalkulationen!$C:$C,0),7,1)</f>
        <v>#N/A</v>
      </c>
      <c r="N11" s="225">
        <f>L11-K11</f>
        <v>0</v>
      </c>
    </row>
    <row r="12" spans="2:16">
      <c r="B12" s="211"/>
      <c r="C12" s="212"/>
      <c r="D12" s="191"/>
      <c r="E12" s="192"/>
      <c r="F12" s="193"/>
      <c r="G12" s="194">
        <f t="shared" ref="G12:G29" si="0">$C$6</f>
        <v>0</v>
      </c>
      <c r="H12" s="45">
        <f t="shared" ref="H12:H29" si="1">$C$5</f>
        <v>0</v>
      </c>
      <c r="I12" s="45">
        <f t="shared" ref="I12:I27" si="2">H12*G12</f>
        <v>0</v>
      </c>
      <c r="J12" s="46">
        <f t="shared" ref="J12:J27" si="3">E12*F12*G12*H12</f>
        <v>0</v>
      </c>
      <c r="K12" s="220"/>
      <c r="L12" s="223"/>
      <c r="M12" s="216"/>
      <c r="N12" s="226"/>
    </row>
    <row r="13" spans="2:16">
      <c r="B13" s="211"/>
      <c r="C13" s="212"/>
      <c r="D13" s="191"/>
      <c r="E13" s="192"/>
      <c r="F13" s="193"/>
      <c r="G13" s="194">
        <f t="shared" si="0"/>
        <v>0</v>
      </c>
      <c r="H13" s="45">
        <f t="shared" si="1"/>
        <v>0</v>
      </c>
      <c r="I13" s="45">
        <f t="shared" si="2"/>
        <v>0</v>
      </c>
      <c r="J13" s="46">
        <f t="shared" si="3"/>
        <v>0</v>
      </c>
      <c r="K13" s="220"/>
      <c r="L13" s="223"/>
      <c r="M13" s="216"/>
      <c r="N13" s="226"/>
    </row>
    <row r="14" spans="2:16">
      <c r="B14" s="211"/>
      <c r="C14" s="212"/>
      <c r="D14" s="191"/>
      <c r="E14" s="192"/>
      <c r="F14" s="193"/>
      <c r="G14" s="194">
        <f t="shared" si="0"/>
        <v>0</v>
      </c>
      <c r="H14" s="45">
        <f t="shared" si="1"/>
        <v>0</v>
      </c>
      <c r="I14" s="45">
        <f t="shared" si="2"/>
        <v>0</v>
      </c>
      <c r="J14" s="46">
        <f t="shared" si="3"/>
        <v>0</v>
      </c>
      <c r="K14" s="220"/>
      <c r="L14" s="223"/>
      <c r="M14" s="216"/>
      <c r="N14" s="226"/>
    </row>
    <row r="15" spans="2:16" ht="15" thickBot="1">
      <c r="B15" s="211"/>
      <c r="C15" s="212"/>
      <c r="D15" s="191"/>
      <c r="E15" s="192"/>
      <c r="F15" s="193"/>
      <c r="G15" s="194">
        <f t="shared" si="0"/>
        <v>0</v>
      </c>
      <c r="H15" s="45">
        <f t="shared" si="1"/>
        <v>0</v>
      </c>
      <c r="I15" s="45">
        <f t="shared" si="2"/>
        <v>0</v>
      </c>
      <c r="J15" s="46">
        <f t="shared" si="3"/>
        <v>0</v>
      </c>
      <c r="K15" s="220"/>
      <c r="L15" s="223"/>
      <c r="M15" s="216"/>
      <c r="N15" s="226"/>
    </row>
    <row r="16" spans="2:16" ht="14.4" hidden="1" customHeight="1" outlineLevel="1">
      <c r="B16" s="211"/>
      <c r="C16" s="212"/>
      <c r="D16" s="98"/>
      <c r="E16" s="43"/>
      <c r="F16" s="44"/>
      <c r="G16" s="45">
        <f t="shared" si="0"/>
        <v>0</v>
      </c>
      <c r="H16" s="45">
        <f t="shared" si="1"/>
        <v>0</v>
      </c>
      <c r="I16" s="45">
        <f t="shared" si="2"/>
        <v>0</v>
      </c>
      <c r="J16" s="46">
        <f t="shared" si="3"/>
        <v>0</v>
      </c>
      <c r="K16" s="220"/>
      <c r="L16" s="223"/>
      <c r="M16" s="216"/>
      <c r="N16" s="226"/>
    </row>
    <row r="17" spans="2:14" ht="14.4" hidden="1" customHeight="1" outlineLevel="1">
      <c r="B17" s="211"/>
      <c r="C17" s="212"/>
      <c r="D17" s="98"/>
      <c r="E17" s="43"/>
      <c r="F17" s="44"/>
      <c r="G17" s="45">
        <f t="shared" si="0"/>
        <v>0</v>
      </c>
      <c r="H17" s="45">
        <f t="shared" si="1"/>
        <v>0</v>
      </c>
      <c r="I17" s="45">
        <f t="shared" si="2"/>
        <v>0</v>
      </c>
      <c r="J17" s="46">
        <f t="shared" si="3"/>
        <v>0</v>
      </c>
      <c r="K17" s="220"/>
      <c r="L17" s="223"/>
      <c r="M17" s="216"/>
      <c r="N17" s="226"/>
    </row>
    <row r="18" spans="2:14" ht="14.4" hidden="1" customHeight="1" outlineLevel="1">
      <c r="B18" s="211"/>
      <c r="C18" s="212"/>
      <c r="D18" s="98"/>
      <c r="E18" s="43"/>
      <c r="F18" s="44"/>
      <c r="G18" s="45">
        <f t="shared" si="0"/>
        <v>0</v>
      </c>
      <c r="H18" s="45">
        <f t="shared" si="1"/>
        <v>0</v>
      </c>
      <c r="I18" s="45">
        <f t="shared" si="2"/>
        <v>0</v>
      </c>
      <c r="J18" s="46">
        <f>E18*F18*G18*H18</f>
        <v>0</v>
      </c>
      <c r="K18" s="220"/>
      <c r="L18" s="223"/>
      <c r="M18" s="47"/>
      <c r="N18" s="226"/>
    </row>
    <row r="19" spans="2:14" ht="14.4" hidden="1" customHeight="1" outlineLevel="1">
      <c r="B19" s="211"/>
      <c r="C19" s="212"/>
      <c r="D19" s="98"/>
      <c r="E19" s="43"/>
      <c r="F19" s="44"/>
      <c r="G19" s="45">
        <f t="shared" si="0"/>
        <v>0</v>
      </c>
      <c r="H19" s="45">
        <f t="shared" si="1"/>
        <v>0</v>
      </c>
      <c r="I19" s="45">
        <f t="shared" si="2"/>
        <v>0</v>
      </c>
      <c r="J19" s="46">
        <f t="shared" si="3"/>
        <v>0</v>
      </c>
      <c r="K19" s="220"/>
      <c r="L19" s="223"/>
      <c r="M19" s="47"/>
      <c r="N19" s="226"/>
    </row>
    <row r="20" spans="2:14" ht="14.4" hidden="1" customHeight="1" outlineLevel="1">
      <c r="B20" s="211"/>
      <c r="C20" s="212"/>
      <c r="D20" s="98"/>
      <c r="E20" s="43"/>
      <c r="F20" s="44"/>
      <c r="G20" s="45">
        <f t="shared" si="0"/>
        <v>0</v>
      </c>
      <c r="H20" s="45">
        <f t="shared" si="1"/>
        <v>0</v>
      </c>
      <c r="I20" s="45">
        <f t="shared" si="2"/>
        <v>0</v>
      </c>
      <c r="J20" s="46">
        <f t="shared" si="3"/>
        <v>0</v>
      </c>
      <c r="K20" s="220"/>
      <c r="L20" s="223"/>
      <c r="M20" s="47"/>
      <c r="N20" s="226"/>
    </row>
    <row r="21" spans="2:14" ht="14.4" hidden="1" customHeight="1" outlineLevel="1">
      <c r="B21" s="211"/>
      <c r="C21" s="212"/>
      <c r="D21" s="98"/>
      <c r="E21" s="43"/>
      <c r="F21" s="44"/>
      <c r="G21" s="45">
        <f t="shared" si="0"/>
        <v>0</v>
      </c>
      <c r="H21" s="45">
        <f t="shared" si="1"/>
        <v>0</v>
      </c>
      <c r="I21" s="45">
        <f t="shared" si="2"/>
        <v>0</v>
      </c>
      <c r="J21" s="46">
        <f t="shared" si="3"/>
        <v>0</v>
      </c>
      <c r="K21" s="220"/>
      <c r="L21" s="223"/>
      <c r="M21" s="47"/>
      <c r="N21" s="226"/>
    </row>
    <row r="22" spans="2:14" ht="14.4" hidden="1" customHeight="1" outlineLevel="1">
      <c r="B22" s="211"/>
      <c r="C22" s="212"/>
      <c r="D22" s="98"/>
      <c r="E22" s="43"/>
      <c r="F22" s="44"/>
      <c r="G22" s="45">
        <f t="shared" si="0"/>
        <v>0</v>
      </c>
      <c r="H22" s="45">
        <f t="shared" si="1"/>
        <v>0</v>
      </c>
      <c r="I22" s="45">
        <f t="shared" si="2"/>
        <v>0</v>
      </c>
      <c r="J22" s="46">
        <f t="shared" si="3"/>
        <v>0</v>
      </c>
      <c r="K22" s="220"/>
      <c r="L22" s="223"/>
      <c r="M22" s="47"/>
      <c r="N22" s="226"/>
    </row>
    <row r="23" spans="2:14" ht="14.4" hidden="1" customHeight="1" outlineLevel="1">
      <c r="B23" s="211"/>
      <c r="C23" s="212"/>
      <c r="D23" s="98"/>
      <c r="E23" s="43"/>
      <c r="F23" s="44"/>
      <c r="G23" s="45">
        <f t="shared" si="0"/>
        <v>0</v>
      </c>
      <c r="H23" s="45">
        <f t="shared" si="1"/>
        <v>0</v>
      </c>
      <c r="I23" s="45">
        <f t="shared" si="2"/>
        <v>0</v>
      </c>
      <c r="J23" s="46">
        <f t="shared" si="3"/>
        <v>0</v>
      </c>
      <c r="K23" s="220"/>
      <c r="L23" s="223"/>
      <c r="M23" s="47"/>
      <c r="N23" s="226"/>
    </row>
    <row r="24" spans="2:14" ht="14.4" hidden="1" customHeight="1" outlineLevel="1">
      <c r="B24" s="211"/>
      <c r="C24" s="212"/>
      <c r="D24" s="98"/>
      <c r="E24" s="43"/>
      <c r="F24" s="44"/>
      <c r="G24" s="45">
        <f t="shared" si="0"/>
        <v>0</v>
      </c>
      <c r="H24" s="45">
        <f t="shared" si="1"/>
        <v>0</v>
      </c>
      <c r="I24" s="45">
        <f t="shared" si="2"/>
        <v>0</v>
      </c>
      <c r="J24" s="46">
        <f t="shared" si="3"/>
        <v>0</v>
      </c>
      <c r="K24" s="220"/>
      <c r="L24" s="223"/>
      <c r="M24" s="47"/>
      <c r="N24" s="226"/>
    </row>
    <row r="25" spans="2:14" ht="14.4" hidden="1" customHeight="1" outlineLevel="1">
      <c r="B25" s="211"/>
      <c r="C25" s="212"/>
      <c r="D25" s="98"/>
      <c r="E25" s="43"/>
      <c r="F25" s="44"/>
      <c r="G25" s="45">
        <f t="shared" si="0"/>
        <v>0</v>
      </c>
      <c r="H25" s="45">
        <f t="shared" si="1"/>
        <v>0</v>
      </c>
      <c r="I25" s="45">
        <f t="shared" si="2"/>
        <v>0</v>
      </c>
      <c r="J25" s="46">
        <f t="shared" si="3"/>
        <v>0</v>
      </c>
      <c r="K25" s="220"/>
      <c r="L25" s="223"/>
      <c r="M25" s="47"/>
      <c r="N25" s="226"/>
    </row>
    <row r="26" spans="2:14" ht="14.4" hidden="1" customHeight="1" outlineLevel="1">
      <c r="B26" s="211"/>
      <c r="C26" s="212"/>
      <c r="D26" s="98"/>
      <c r="E26" s="43"/>
      <c r="F26" s="44"/>
      <c r="G26" s="45">
        <f t="shared" si="0"/>
        <v>0</v>
      </c>
      <c r="H26" s="45">
        <f t="shared" si="1"/>
        <v>0</v>
      </c>
      <c r="I26" s="45">
        <f t="shared" si="2"/>
        <v>0</v>
      </c>
      <c r="J26" s="46">
        <f t="shared" si="3"/>
        <v>0</v>
      </c>
      <c r="K26" s="220"/>
      <c r="L26" s="223"/>
      <c r="M26" s="47"/>
      <c r="N26" s="226"/>
    </row>
    <row r="27" spans="2:14" ht="14.4" hidden="1" customHeight="1" outlineLevel="1" thickBot="1">
      <c r="B27" s="213"/>
      <c r="C27" s="214"/>
      <c r="D27" s="99"/>
      <c r="E27" s="72"/>
      <c r="F27" s="73"/>
      <c r="G27" s="74">
        <f t="shared" si="0"/>
        <v>0</v>
      </c>
      <c r="H27" s="74">
        <f t="shared" si="1"/>
        <v>0</v>
      </c>
      <c r="I27" s="74">
        <f t="shared" si="2"/>
        <v>0</v>
      </c>
      <c r="J27" s="76">
        <f t="shared" si="3"/>
        <v>0</v>
      </c>
      <c r="K27" s="220"/>
      <c r="L27" s="223"/>
      <c r="M27" s="77"/>
      <c r="N27" s="226"/>
    </row>
    <row r="28" spans="2:14" ht="14.4" customHeight="1" collapsed="1" thickBot="1">
      <c r="B28" s="217" t="s">
        <v>81</v>
      </c>
      <c r="C28" s="218"/>
      <c r="D28" s="195" t="s">
        <v>104</v>
      </c>
      <c r="E28" s="196"/>
      <c r="F28" s="197"/>
      <c r="G28" s="107" t="s">
        <v>83</v>
      </c>
      <c r="H28" s="107" t="s">
        <v>83</v>
      </c>
      <c r="I28" s="197"/>
      <c r="J28" s="108">
        <f>I28*F28*E28</f>
        <v>0</v>
      </c>
      <c r="K28" s="221"/>
      <c r="L28" s="224"/>
      <c r="M28" s="109"/>
      <c r="N28" s="227"/>
    </row>
    <row r="29" spans="2:14" ht="15" customHeight="1" thickBot="1">
      <c r="B29" s="209" t="s">
        <v>82</v>
      </c>
      <c r="C29" s="210"/>
      <c r="D29" s="170" t="s">
        <v>92</v>
      </c>
      <c r="E29" s="198">
        <v>5</v>
      </c>
      <c r="F29" s="189"/>
      <c r="G29" s="41">
        <f t="shared" si="0"/>
        <v>0</v>
      </c>
      <c r="H29" s="41">
        <f t="shared" si="1"/>
        <v>0</v>
      </c>
      <c r="I29" s="41"/>
      <c r="J29" s="70">
        <f>E29*F29*G29*H29</f>
        <v>0</v>
      </c>
      <c r="K29" s="102">
        <f>SUM(J29:J29)</f>
        <v>0</v>
      </c>
      <c r="L29" s="103">
        <f>IF(F5="Schnupper",M29/15/5/2*C4*C5*C6,IF(F5="Vertiefung",M29/24/15/8*C4*C5*C6,IF(F5="Abschluss",M29/60/1/8*C4*C5*C6,0)))</f>
        <v>0</v>
      </c>
      <c r="M29" s="71" t="e">
        <f>INDEX(Musterkalkulationen!$A$1:$M$14,MATCH('1'!F6,Musterkalkulationen!$C:$C,0),8,1)</f>
        <v>#N/A</v>
      </c>
      <c r="N29" s="101">
        <f>L29-K29</f>
        <v>0</v>
      </c>
    </row>
    <row r="30" spans="2:14" ht="28.2" customHeight="1">
      <c r="B30" s="228" t="s">
        <v>10</v>
      </c>
      <c r="C30" s="125" t="s">
        <v>11</v>
      </c>
      <c r="D30" s="240" t="s">
        <v>132</v>
      </c>
      <c r="E30" s="241"/>
      <c r="F30" s="241"/>
      <c r="G30" s="241"/>
      <c r="H30" s="241"/>
      <c r="I30" s="242"/>
      <c r="J30" s="42">
        <f>C4*C5*C6*1</f>
        <v>0</v>
      </c>
      <c r="K30" s="67">
        <f>J30</f>
        <v>0</v>
      </c>
      <c r="L30" s="68">
        <f>IF(F5="Schnupper",M30/15/5/2*C4*C5*C6,IF(F5="Vertiefung",M30/24/15/8*C4*C5*C6,IF(F5="Abschluss",M30/60/1/8*C4*C5*C6,0)))</f>
        <v>0</v>
      </c>
      <c r="M30" s="75" t="e">
        <f>INDEX(Musterkalkulationen!$A$1:$M$14,MATCH('1'!F6,Musterkalkulationen!$C:$C,0),9,1)</f>
        <v>#N/A</v>
      </c>
      <c r="N30" s="69">
        <f>L30-K30</f>
        <v>0</v>
      </c>
    </row>
    <row r="31" spans="2:14" ht="28.2" customHeight="1">
      <c r="B31" s="229"/>
      <c r="C31" s="126" t="s">
        <v>84</v>
      </c>
      <c r="D31" s="231" t="s">
        <v>72</v>
      </c>
      <c r="E31" s="232"/>
      <c r="F31" s="232"/>
      <c r="G31" s="232"/>
      <c r="H31" s="232"/>
      <c r="I31" s="233"/>
      <c r="J31" s="199"/>
      <c r="K31" s="49">
        <f>J31</f>
        <v>0</v>
      </c>
      <c r="L31" s="50">
        <f>IF(F5="Schnupper",M31/15/5*C4*C5,IF(F5="Vertiefung",M31/24/15*C4*C5,IF(F5="Abschluss",M31/60/1*C4*C5,0)))</f>
        <v>0</v>
      </c>
      <c r="M31" s="51" t="e">
        <f>INDEX(Musterkalkulationen!$A$1:$M$14,MATCH('1'!F6,Musterkalkulationen!$C:$C,0),10,1)</f>
        <v>#N/A</v>
      </c>
      <c r="N31" s="48">
        <f>L31-K31</f>
        <v>0</v>
      </c>
    </row>
    <row r="32" spans="2:14" ht="28.2" customHeight="1" thickBot="1">
      <c r="B32" s="229"/>
      <c r="C32" s="127" t="s">
        <v>27</v>
      </c>
      <c r="D32" s="234" t="s">
        <v>73</v>
      </c>
      <c r="E32" s="235"/>
      <c r="F32" s="235"/>
      <c r="G32" s="235"/>
      <c r="H32" s="235"/>
      <c r="I32" s="236"/>
      <c r="J32" s="200"/>
      <c r="K32" s="117">
        <f>J32</f>
        <v>0</v>
      </c>
      <c r="L32" s="95">
        <f>IF(F5="Schnupper",M32/15/5*C4*C5,IF(F5="Vertiefung",M32/24/15*C4*C5,IF(F5="Abschluss",M32/60/1*C4*C5,0)))</f>
        <v>0</v>
      </c>
      <c r="M32" s="118" t="e">
        <f>INDEX(Musterkalkulationen!$A$1:$M$14,MATCH('1'!F6,Musterkalkulationen!$C:$C,0),11,1)</f>
        <v>#N/A</v>
      </c>
      <c r="N32" s="119">
        <f>L32-K32</f>
        <v>0</v>
      </c>
    </row>
    <row r="33" spans="2:14" ht="28.2" customHeight="1" thickBot="1">
      <c r="B33" s="230"/>
      <c r="C33" s="120" t="s">
        <v>85</v>
      </c>
      <c r="D33" s="237"/>
      <c r="E33" s="238"/>
      <c r="F33" s="238"/>
      <c r="G33" s="238"/>
      <c r="H33" s="238"/>
      <c r="I33" s="238"/>
      <c r="J33" s="239"/>
      <c r="K33" s="121">
        <f>K32+K31+K30</f>
        <v>0</v>
      </c>
      <c r="L33" s="122">
        <f>L32+L31+L30</f>
        <v>0</v>
      </c>
      <c r="M33" s="123"/>
      <c r="N33" s="124">
        <f>N32+N31+N30</f>
        <v>0</v>
      </c>
    </row>
    <row r="34" spans="2:14" ht="15" customHeight="1" thickBot="1">
      <c r="B34" s="110" t="s">
        <v>62</v>
      </c>
      <c r="C34" s="111"/>
      <c r="D34" s="112"/>
      <c r="E34" s="112"/>
      <c r="F34" s="112"/>
      <c r="G34" s="112"/>
      <c r="H34" s="113"/>
      <c r="I34" s="113"/>
      <c r="J34" s="114"/>
      <c r="K34" s="83">
        <f>SUM(K11:K32)</f>
        <v>0</v>
      </c>
      <c r="L34" s="83">
        <f>SUM(L11:L32)</f>
        <v>0</v>
      </c>
      <c r="M34" s="84">
        <f>SUM(L37:L40)</f>
        <v>0</v>
      </c>
      <c r="N34" s="115">
        <f>L34-K34</f>
        <v>0</v>
      </c>
    </row>
    <row r="35" spans="2:14">
      <c r="B35" s="32"/>
      <c r="C35" s="11"/>
      <c r="H35" s="7"/>
      <c r="I35" s="7"/>
      <c r="J35" s="7"/>
      <c r="M35" s="4"/>
      <c r="N35" s="4"/>
    </row>
    <row r="36" spans="2:14">
      <c r="B36" s="10"/>
      <c r="H36" s="7"/>
      <c r="I36" s="7"/>
      <c r="M36" s="4"/>
      <c r="N36" s="4"/>
    </row>
    <row r="37" spans="2:14">
      <c r="B37" s="10"/>
      <c r="E37" s="12"/>
      <c r="F37" s="12"/>
      <c r="H37" s="7"/>
      <c r="I37" s="7"/>
      <c r="K37" s="59"/>
      <c r="M37" s="33"/>
    </row>
    <row r="38" spans="2:14">
      <c r="B38" s="10"/>
      <c r="E38" s="12"/>
      <c r="F38" s="12"/>
    </row>
    <row r="39" spans="2:14">
      <c r="E39" s="12"/>
      <c r="F39" s="12"/>
    </row>
    <row r="40" spans="2:14">
      <c r="E40" s="57"/>
      <c r="F40" s="57"/>
      <c r="K40" s="59"/>
    </row>
    <row r="41" spans="2:14">
      <c r="E41" s="12"/>
      <c r="F41" s="12"/>
    </row>
    <row r="42" spans="2:14">
      <c r="B42" s="10"/>
      <c r="E42" s="12"/>
      <c r="F42" s="12"/>
    </row>
  </sheetData>
  <sheetProtection algorithmName="SHA-512" hashValue="xwyXveRBIcICCgs8Rh7oG6x+ud3bkNNBQMOgzwZJKZY5YIhIhUM4ZislFA+RaQQbhu8GKiO5oA+VJJYG6HrmPA==" saltValue="ugk+78QnNtFYEjZuxV5BBw==" spinCount="100000" sheet="1" objects="1" scenarios="1"/>
  <mergeCells count="13">
    <mergeCell ref="N11:N28"/>
    <mergeCell ref="B30:B33"/>
    <mergeCell ref="D31:I31"/>
    <mergeCell ref="D32:I32"/>
    <mergeCell ref="D33:J33"/>
    <mergeCell ref="D30:I30"/>
    <mergeCell ref="B8:C8"/>
    <mergeCell ref="B11:C27"/>
    <mergeCell ref="B29:C29"/>
    <mergeCell ref="M11:M17"/>
    <mergeCell ref="B28:C28"/>
    <mergeCell ref="K11:K28"/>
    <mergeCell ref="L11:L28"/>
  </mergeCells>
  <conditionalFormatting sqref="N11">
    <cfRule type="cellIs" dxfId="39" priority="3" operator="lessThan">
      <formula>0</formula>
    </cfRule>
    <cfRule type="cellIs" dxfId="38" priority="4" operator="greaterThanOrEqual">
      <formula>0</formula>
    </cfRule>
  </conditionalFormatting>
  <conditionalFormatting sqref="N29:N34">
    <cfRule type="cellIs" dxfId="37" priority="1" operator="lessThan">
      <formula>0</formula>
    </cfRule>
    <cfRule type="cellIs" dxfId="36" priority="2" operator="greaterThanOrEqual">
      <formula>0</formula>
    </cfRule>
  </conditionalFormatting>
  <dataValidations count="3">
    <dataValidation type="list" allowBlank="1" showInputMessage="1" showErrorMessage="1" sqref="D11:D27" xr:uid="{DB67A688-BD5A-4505-A48B-534DCF4EDAE4}">
      <mc:AlternateContent xmlns:x12ac="http://schemas.microsoft.com/office/spreadsheetml/2011/1/ac" xmlns:mc="http://schemas.openxmlformats.org/markup-compatibility/2006">
        <mc:Choice Requires="x12ac">
          <x12ac:list>Fachkraft (Spiel-)Pädagogik," Fachkraft Kunst, Kultur, Handwerk, Medien"," Fachkraft Natur- /Erlebnispädagogik, BNE, Medien"," Fachkraft Pädagogik Schwerpunkt Partizipation/Demokratiebildung, Medien", Honorarkraft</x12ac:list>
        </mc:Choice>
        <mc:Fallback>
          <formula1>"Fachkraft (Spiel-)Pädagogik, Fachkraft Kunst, Kultur, Handwerk, Medien, Fachkraft Natur- /Erlebnispädagogik, BNE, Medien, Fachkraft Pädagogik Schwerpunkt Partizipation/Demokratiebildung, Medien, Honorarkraft"</formula1>
        </mc:Fallback>
      </mc:AlternateContent>
    </dataValidation>
    <dataValidation type="list" allowBlank="1" showInputMessage="1" showErrorMessage="1" sqref="F4" xr:uid="{75E3B341-097A-45C2-90DA-82A6D9655537}">
      <formula1>$O$4:$O$7</formula1>
    </dataValidation>
    <dataValidation type="list" allowBlank="1" showInputMessage="1" showErrorMessage="1" sqref="F5" xr:uid="{A411F654-3321-4DB1-8105-613EA43718E8}">
      <formula1>$P$4:$P$6</formula1>
    </dataValidation>
  </dataValidations>
  <pageMargins left="0.25" right="0.25" top="0.75" bottom="0.75" header="0.3" footer="0.3"/>
  <pageSetup scale="73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C4813-BAC0-4EC1-9C57-3CBE488F3205}">
  <sheetPr>
    <pageSetUpPr fitToPage="1"/>
  </sheetPr>
  <dimension ref="B1:P42"/>
  <sheetViews>
    <sheetView showGridLines="0" workbookViewId="0">
      <pane ySplit="9" topLeftCell="A10" activePane="bottomLeft" state="frozen"/>
      <selection pane="bottomLeft" activeCell="B2" sqref="B2"/>
    </sheetView>
  </sheetViews>
  <sheetFormatPr baseColWidth="10" defaultColWidth="11.44140625" defaultRowHeight="14.4" outlineLevelRow="1"/>
  <cols>
    <col min="1" max="1" width="1.77734375" customWidth="1"/>
    <col min="2" max="2" width="16.77734375" customWidth="1"/>
    <col min="3" max="3" width="13.77734375" customWidth="1"/>
    <col min="4" max="4" width="29.44140625" customWidth="1"/>
    <col min="5" max="9" width="9.77734375" customWidth="1"/>
    <col min="10" max="12" width="12" customWidth="1"/>
    <col min="13" max="13" width="12" hidden="1" customWidth="1"/>
    <col min="14" max="14" width="12" customWidth="1"/>
    <col min="15" max="15" width="11.77734375" style="8" customWidth="1"/>
  </cols>
  <sheetData>
    <row r="1" spans="2:16" ht="9" customHeight="1">
      <c r="O1"/>
    </row>
    <row r="2" spans="2:16" ht="21">
      <c r="B2" s="185" t="s">
        <v>134</v>
      </c>
      <c r="C2" s="185"/>
      <c r="D2" s="185"/>
      <c r="O2" s="78" t="s">
        <v>15</v>
      </c>
      <c r="P2" s="78" t="s">
        <v>18</v>
      </c>
    </row>
    <row r="3" spans="2:16" ht="9" customHeight="1" thickBot="1">
      <c r="O3" s="79"/>
      <c r="P3" s="79"/>
    </row>
    <row r="4" spans="2:16" ht="15" thickBot="1">
      <c r="B4" s="34" t="s">
        <v>3</v>
      </c>
      <c r="C4" s="186"/>
      <c r="E4" s="3" t="s">
        <v>15</v>
      </c>
      <c r="F4" s="186"/>
      <c r="G4" s="8"/>
      <c r="H4" s="129" t="s">
        <v>102</v>
      </c>
      <c r="I4" s="130">
        <f>SUMIF(D11:D27,"Fachkraft (Spiel-)Pädagogik",F11:F27)+SUMIF(D11:D27,"Fachkraft Kunst, Kultur, Handwerk, Medien",F11:F27)+SUMIF(D11:D27,"Fachkraft Natur- /Erlebnispädagogik, BNE, Medien",F11:F27)+SUMIF(D11:D27,"Fachkraft Pädagogik Schwerpunkt Partizipation/Demokratiebildung, Medien",F11:F27)</f>
        <v>0</v>
      </c>
      <c r="K4" s="128" t="s">
        <v>101</v>
      </c>
      <c r="L4" s="130" t="e">
        <f>"1 zu "&amp;ROUND(1/(I4/C4),0)</f>
        <v>#DIV/0!</v>
      </c>
      <c r="O4" s="79" t="s">
        <v>16</v>
      </c>
      <c r="P4" s="79" t="s">
        <v>12</v>
      </c>
    </row>
    <row r="5" spans="2:16" ht="15" thickBot="1">
      <c r="B5" s="36" t="s">
        <v>4</v>
      </c>
      <c r="C5" s="186"/>
      <c r="E5" s="3" t="s">
        <v>18</v>
      </c>
      <c r="F5" s="186"/>
      <c r="G5" s="8"/>
      <c r="H5" s="128" t="s">
        <v>103</v>
      </c>
      <c r="I5" s="130">
        <f>SUM(F11:F27)</f>
        <v>0</v>
      </c>
      <c r="K5" s="128" t="s">
        <v>100</v>
      </c>
      <c r="L5" s="130" t="e">
        <f>"1 zu "&amp;ROUND(1/(I5/C4),0)</f>
        <v>#DIV/0!</v>
      </c>
      <c r="O5" s="79" t="s">
        <v>31</v>
      </c>
      <c r="P5" s="79" t="s">
        <v>13</v>
      </c>
    </row>
    <row r="6" spans="2:16" ht="15" thickBot="1">
      <c r="B6" s="37" t="s">
        <v>5</v>
      </c>
      <c r="C6" s="186"/>
      <c r="D6" s="5" t="s">
        <v>6</v>
      </c>
      <c r="E6" s="8"/>
      <c r="F6" s="79" t="str">
        <f>'2'!F4&amp;"-"&amp;'2'!F5</f>
        <v>-</v>
      </c>
      <c r="O6" s="79" t="s">
        <v>33</v>
      </c>
      <c r="P6" s="79" t="s">
        <v>14</v>
      </c>
    </row>
    <row r="7" spans="2:16" ht="9" customHeight="1" thickBot="1">
      <c r="O7" s="79" t="s">
        <v>35</v>
      </c>
      <c r="P7" s="79"/>
    </row>
    <row r="8" spans="2:16" ht="28.2" customHeight="1" thickBot="1">
      <c r="B8" s="204" t="s">
        <v>7</v>
      </c>
      <c r="C8" s="205"/>
      <c r="D8" s="1" t="s">
        <v>8</v>
      </c>
      <c r="E8" s="1" t="s">
        <v>57</v>
      </c>
      <c r="F8" s="1" t="s">
        <v>53</v>
      </c>
      <c r="G8" s="1" t="s">
        <v>52</v>
      </c>
      <c r="H8" s="1" t="s">
        <v>9</v>
      </c>
      <c r="I8" s="1" t="s">
        <v>93</v>
      </c>
      <c r="J8" s="1" t="s">
        <v>56</v>
      </c>
      <c r="K8" s="1" t="s">
        <v>54</v>
      </c>
      <c r="L8" s="1" t="s">
        <v>17</v>
      </c>
      <c r="M8" s="38" t="s">
        <v>63</v>
      </c>
      <c r="N8" s="2" t="s">
        <v>55</v>
      </c>
    </row>
    <row r="9" spans="2:16" ht="2.4" customHeight="1"/>
    <row r="10" spans="2:16" ht="2.4" customHeight="1" thickBot="1"/>
    <row r="11" spans="2:16" ht="14.4" customHeight="1">
      <c r="B11" s="209" t="s">
        <v>23</v>
      </c>
      <c r="C11" s="210"/>
      <c r="D11" s="187"/>
      <c r="E11" s="188"/>
      <c r="F11" s="189"/>
      <c r="G11" s="190">
        <f>$C$6</f>
        <v>0</v>
      </c>
      <c r="H11" s="41">
        <f>$C$5</f>
        <v>0</v>
      </c>
      <c r="I11" s="41">
        <f>H11*G11</f>
        <v>0</v>
      </c>
      <c r="J11" s="42">
        <f>E11*F11*G11*H11</f>
        <v>0</v>
      </c>
      <c r="K11" s="219">
        <f>SUM(J11:J28)</f>
        <v>0</v>
      </c>
      <c r="L11" s="222">
        <f>IF(F5="Schnupper",M11/15/5/2*C4*C5*C6,IF(F5="Vertiefung",M11/24/15/8*C4*C5*C6,IF(F5="Abschluss",M11/60/1/8*C4*C5*C6,0)))</f>
        <v>0</v>
      </c>
      <c r="M11" s="215" t="e">
        <f>INDEX(Musterkalkulationen!$A$1:$M$14,MATCH('2'!F6,Musterkalkulationen!$C:$C,0),7,1)</f>
        <v>#N/A</v>
      </c>
      <c r="N11" s="225">
        <f>L11-K11</f>
        <v>0</v>
      </c>
    </row>
    <row r="12" spans="2:16">
      <c r="B12" s="211"/>
      <c r="C12" s="212"/>
      <c r="D12" s="191"/>
      <c r="E12" s="192"/>
      <c r="F12" s="193"/>
      <c r="G12" s="194">
        <f t="shared" ref="G12:G29" si="0">$C$6</f>
        <v>0</v>
      </c>
      <c r="H12" s="45">
        <f t="shared" ref="H12:H29" si="1">$C$5</f>
        <v>0</v>
      </c>
      <c r="I12" s="45">
        <f t="shared" ref="I12:I27" si="2">H12*G12</f>
        <v>0</v>
      </c>
      <c r="J12" s="46">
        <f t="shared" ref="J12:J27" si="3">E12*F12*G12*H12</f>
        <v>0</v>
      </c>
      <c r="K12" s="220"/>
      <c r="L12" s="223"/>
      <c r="M12" s="216"/>
      <c r="N12" s="226"/>
    </row>
    <row r="13" spans="2:16">
      <c r="B13" s="211"/>
      <c r="C13" s="212"/>
      <c r="D13" s="191"/>
      <c r="E13" s="192"/>
      <c r="F13" s="193"/>
      <c r="G13" s="194">
        <f t="shared" si="0"/>
        <v>0</v>
      </c>
      <c r="H13" s="45">
        <f t="shared" si="1"/>
        <v>0</v>
      </c>
      <c r="I13" s="45">
        <f t="shared" si="2"/>
        <v>0</v>
      </c>
      <c r="J13" s="46">
        <f t="shared" si="3"/>
        <v>0</v>
      </c>
      <c r="K13" s="220"/>
      <c r="L13" s="223"/>
      <c r="M13" s="216"/>
      <c r="N13" s="226"/>
    </row>
    <row r="14" spans="2:16">
      <c r="B14" s="211"/>
      <c r="C14" s="212"/>
      <c r="D14" s="191"/>
      <c r="E14" s="192"/>
      <c r="F14" s="193"/>
      <c r="G14" s="194">
        <f t="shared" si="0"/>
        <v>0</v>
      </c>
      <c r="H14" s="45">
        <f t="shared" si="1"/>
        <v>0</v>
      </c>
      <c r="I14" s="45">
        <f t="shared" si="2"/>
        <v>0</v>
      </c>
      <c r="J14" s="46">
        <f t="shared" si="3"/>
        <v>0</v>
      </c>
      <c r="K14" s="220"/>
      <c r="L14" s="223"/>
      <c r="M14" s="216"/>
      <c r="N14" s="226"/>
    </row>
    <row r="15" spans="2:16" ht="15" thickBot="1">
      <c r="B15" s="211"/>
      <c r="C15" s="212"/>
      <c r="D15" s="191"/>
      <c r="E15" s="192"/>
      <c r="F15" s="193"/>
      <c r="G15" s="194">
        <f t="shared" si="0"/>
        <v>0</v>
      </c>
      <c r="H15" s="45">
        <f t="shared" si="1"/>
        <v>0</v>
      </c>
      <c r="I15" s="45">
        <f t="shared" si="2"/>
        <v>0</v>
      </c>
      <c r="J15" s="46">
        <f t="shared" si="3"/>
        <v>0</v>
      </c>
      <c r="K15" s="220"/>
      <c r="L15" s="223"/>
      <c r="M15" s="216"/>
      <c r="N15" s="226"/>
    </row>
    <row r="16" spans="2:16" ht="14.4" hidden="1" customHeight="1" outlineLevel="1">
      <c r="B16" s="211"/>
      <c r="C16" s="212"/>
      <c r="D16" s="98"/>
      <c r="E16" s="43"/>
      <c r="F16" s="44"/>
      <c r="G16" s="45">
        <f t="shared" si="0"/>
        <v>0</v>
      </c>
      <c r="H16" s="45">
        <f t="shared" si="1"/>
        <v>0</v>
      </c>
      <c r="I16" s="45">
        <f t="shared" si="2"/>
        <v>0</v>
      </c>
      <c r="J16" s="46">
        <f t="shared" si="3"/>
        <v>0</v>
      </c>
      <c r="K16" s="220"/>
      <c r="L16" s="223"/>
      <c r="M16" s="216"/>
      <c r="N16" s="226"/>
    </row>
    <row r="17" spans="2:14" ht="14.4" hidden="1" customHeight="1" outlineLevel="1">
      <c r="B17" s="211"/>
      <c r="C17" s="212"/>
      <c r="D17" s="98"/>
      <c r="E17" s="43"/>
      <c r="F17" s="44"/>
      <c r="G17" s="45">
        <f t="shared" si="0"/>
        <v>0</v>
      </c>
      <c r="H17" s="45">
        <f t="shared" si="1"/>
        <v>0</v>
      </c>
      <c r="I17" s="45">
        <f t="shared" si="2"/>
        <v>0</v>
      </c>
      <c r="J17" s="46">
        <f t="shared" si="3"/>
        <v>0</v>
      </c>
      <c r="K17" s="220"/>
      <c r="L17" s="223"/>
      <c r="M17" s="216"/>
      <c r="N17" s="226"/>
    </row>
    <row r="18" spans="2:14" ht="14.4" hidden="1" customHeight="1" outlineLevel="1">
      <c r="B18" s="211"/>
      <c r="C18" s="212"/>
      <c r="D18" s="98"/>
      <c r="E18" s="43"/>
      <c r="F18" s="44"/>
      <c r="G18" s="45">
        <f t="shared" si="0"/>
        <v>0</v>
      </c>
      <c r="H18" s="45">
        <f t="shared" si="1"/>
        <v>0</v>
      </c>
      <c r="I18" s="45">
        <f t="shared" si="2"/>
        <v>0</v>
      </c>
      <c r="J18" s="46">
        <f>E18*F18*G18*H18</f>
        <v>0</v>
      </c>
      <c r="K18" s="220"/>
      <c r="L18" s="223"/>
      <c r="M18" s="47"/>
      <c r="N18" s="226"/>
    </row>
    <row r="19" spans="2:14" ht="14.4" hidden="1" customHeight="1" outlineLevel="1">
      <c r="B19" s="211"/>
      <c r="C19" s="212"/>
      <c r="D19" s="98"/>
      <c r="E19" s="43"/>
      <c r="F19" s="44"/>
      <c r="G19" s="45">
        <f t="shared" si="0"/>
        <v>0</v>
      </c>
      <c r="H19" s="45">
        <f t="shared" si="1"/>
        <v>0</v>
      </c>
      <c r="I19" s="45">
        <f t="shared" si="2"/>
        <v>0</v>
      </c>
      <c r="J19" s="46">
        <f t="shared" si="3"/>
        <v>0</v>
      </c>
      <c r="K19" s="220"/>
      <c r="L19" s="223"/>
      <c r="M19" s="47"/>
      <c r="N19" s="226"/>
    </row>
    <row r="20" spans="2:14" ht="14.4" hidden="1" customHeight="1" outlineLevel="1">
      <c r="B20" s="211"/>
      <c r="C20" s="212"/>
      <c r="D20" s="98"/>
      <c r="E20" s="43"/>
      <c r="F20" s="44"/>
      <c r="G20" s="45">
        <f t="shared" si="0"/>
        <v>0</v>
      </c>
      <c r="H20" s="45">
        <f t="shared" si="1"/>
        <v>0</v>
      </c>
      <c r="I20" s="45">
        <f t="shared" si="2"/>
        <v>0</v>
      </c>
      <c r="J20" s="46">
        <f t="shared" si="3"/>
        <v>0</v>
      </c>
      <c r="K20" s="220"/>
      <c r="L20" s="223"/>
      <c r="M20" s="47"/>
      <c r="N20" s="226"/>
    </row>
    <row r="21" spans="2:14" ht="14.4" hidden="1" customHeight="1" outlineLevel="1">
      <c r="B21" s="211"/>
      <c r="C21" s="212"/>
      <c r="D21" s="98"/>
      <c r="E21" s="43"/>
      <c r="F21" s="44"/>
      <c r="G21" s="45">
        <f t="shared" si="0"/>
        <v>0</v>
      </c>
      <c r="H21" s="45">
        <f t="shared" si="1"/>
        <v>0</v>
      </c>
      <c r="I21" s="45">
        <f t="shared" si="2"/>
        <v>0</v>
      </c>
      <c r="J21" s="46">
        <f t="shared" si="3"/>
        <v>0</v>
      </c>
      <c r="K21" s="220"/>
      <c r="L21" s="223"/>
      <c r="M21" s="47"/>
      <c r="N21" s="226"/>
    </row>
    <row r="22" spans="2:14" ht="14.4" hidden="1" customHeight="1" outlineLevel="1">
      <c r="B22" s="211"/>
      <c r="C22" s="212"/>
      <c r="D22" s="98"/>
      <c r="E22" s="43"/>
      <c r="F22" s="44"/>
      <c r="G22" s="45">
        <f t="shared" si="0"/>
        <v>0</v>
      </c>
      <c r="H22" s="45">
        <f t="shared" si="1"/>
        <v>0</v>
      </c>
      <c r="I22" s="45">
        <f t="shared" si="2"/>
        <v>0</v>
      </c>
      <c r="J22" s="46">
        <f t="shared" si="3"/>
        <v>0</v>
      </c>
      <c r="K22" s="220"/>
      <c r="L22" s="223"/>
      <c r="M22" s="47"/>
      <c r="N22" s="226"/>
    </row>
    <row r="23" spans="2:14" ht="14.4" hidden="1" customHeight="1" outlineLevel="1">
      <c r="B23" s="211"/>
      <c r="C23" s="212"/>
      <c r="D23" s="98"/>
      <c r="E23" s="43"/>
      <c r="F23" s="44"/>
      <c r="G23" s="45">
        <f t="shared" si="0"/>
        <v>0</v>
      </c>
      <c r="H23" s="45">
        <f t="shared" si="1"/>
        <v>0</v>
      </c>
      <c r="I23" s="45">
        <f t="shared" si="2"/>
        <v>0</v>
      </c>
      <c r="J23" s="46">
        <f t="shared" si="3"/>
        <v>0</v>
      </c>
      <c r="K23" s="220"/>
      <c r="L23" s="223"/>
      <c r="M23" s="47"/>
      <c r="N23" s="226"/>
    </row>
    <row r="24" spans="2:14" ht="14.4" hidden="1" customHeight="1" outlineLevel="1">
      <c r="B24" s="211"/>
      <c r="C24" s="212"/>
      <c r="D24" s="98"/>
      <c r="E24" s="43"/>
      <c r="F24" s="44"/>
      <c r="G24" s="45">
        <f t="shared" si="0"/>
        <v>0</v>
      </c>
      <c r="H24" s="45">
        <f t="shared" si="1"/>
        <v>0</v>
      </c>
      <c r="I24" s="45">
        <f t="shared" si="2"/>
        <v>0</v>
      </c>
      <c r="J24" s="46">
        <f t="shared" si="3"/>
        <v>0</v>
      </c>
      <c r="K24" s="220"/>
      <c r="L24" s="223"/>
      <c r="M24" s="47"/>
      <c r="N24" s="226"/>
    </row>
    <row r="25" spans="2:14" ht="14.4" hidden="1" customHeight="1" outlineLevel="1">
      <c r="B25" s="211"/>
      <c r="C25" s="212"/>
      <c r="D25" s="98"/>
      <c r="E25" s="43"/>
      <c r="F25" s="44"/>
      <c r="G25" s="45">
        <f t="shared" si="0"/>
        <v>0</v>
      </c>
      <c r="H25" s="45">
        <f t="shared" si="1"/>
        <v>0</v>
      </c>
      <c r="I25" s="45">
        <f t="shared" si="2"/>
        <v>0</v>
      </c>
      <c r="J25" s="46">
        <f t="shared" si="3"/>
        <v>0</v>
      </c>
      <c r="K25" s="220"/>
      <c r="L25" s="223"/>
      <c r="M25" s="47"/>
      <c r="N25" s="226"/>
    </row>
    <row r="26" spans="2:14" ht="14.4" hidden="1" customHeight="1" outlineLevel="1">
      <c r="B26" s="211"/>
      <c r="C26" s="212"/>
      <c r="D26" s="98"/>
      <c r="E26" s="43"/>
      <c r="F26" s="44"/>
      <c r="G26" s="45">
        <f t="shared" si="0"/>
        <v>0</v>
      </c>
      <c r="H26" s="45">
        <f t="shared" si="1"/>
        <v>0</v>
      </c>
      <c r="I26" s="45">
        <f t="shared" si="2"/>
        <v>0</v>
      </c>
      <c r="J26" s="46">
        <f t="shared" si="3"/>
        <v>0</v>
      </c>
      <c r="K26" s="220"/>
      <c r="L26" s="223"/>
      <c r="M26" s="47"/>
      <c r="N26" s="226"/>
    </row>
    <row r="27" spans="2:14" ht="14.4" hidden="1" customHeight="1" outlineLevel="1" thickBot="1">
      <c r="B27" s="213"/>
      <c r="C27" s="214"/>
      <c r="D27" s="99"/>
      <c r="E27" s="72"/>
      <c r="F27" s="73"/>
      <c r="G27" s="74">
        <f t="shared" si="0"/>
        <v>0</v>
      </c>
      <c r="H27" s="74">
        <f t="shared" si="1"/>
        <v>0</v>
      </c>
      <c r="I27" s="74">
        <f t="shared" si="2"/>
        <v>0</v>
      </c>
      <c r="J27" s="76">
        <f t="shared" si="3"/>
        <v>0</v>
      </c>
      <c r="K27" s="220"/>
      <c r="L27" s="223"/>
      <c r="M27" s="77"/>
      <c r="N27" s="226"/>
    </row>
    <row r="28" spans="2:14" ht="14.4" customHeight="1" collapsed="1" thickBot="1">
      <c r="B28" s="217" t="s">
        <v>81</v>
      </c>
      <c r="C28" s="218"/>
      <c r="D28" s="195" t="s">
        <v>104</v>
      </c>
      <c r="E28" s="196"/>
      <c r="F28" s="197"/>
      <c r="G28" s="107" t="s">
        <v>83</v>
      </c>
      <c r="H28" s="107" t="s">
        <v>83</v>
      </c>
      <c r="I28" s="197"/>
      <c r="J28" s="108">
        <f>I28*F28*E28</f>
        <v>0</v>
      </c>
      <c r="K28" s="221"/>
      <c r="L28" s="224"/>
      <c r="M28" s="109"/>
      <c r="N28" s="227"/>
    </row>
    <row r="29" spans="2:14" ht="15" customHeight="1" thickBot="1">
      <c r="B29" s="209" t="s">
        <v>82</v>
      </c>
      <c r="C29" s="210"/>
      <c r="D29" s="170" t="s">
        <v>92</v>
      </c>
      <c r="E29" s="171">
        <v>5</v>
      </c>
      <c r="F29" s="189"/>
      <c r="G29" s="41">
        <f t="shared" si="0"/>
        <v>0</v>
      </c>
      <c r="H29" s="41">
        <f t="shared" si="1"/>
        <v>0</v>
      </c>
      <c r="I29" s="41"/>
      <c r="J29" s="70">
        <f>E29*F29*G29*H29</f>
        <v>0</v>
      </c>
      <c r="K29" s="102">
        <f>SUM(J29:J29)</f>
        <v>0</v>
      </c>
      <c r="L29" s="103">
        <f>IF(F5="Schnupper",M29/15/5/2*C4*C5*C6,IF(F5="Vertiefung",M29/24/15/8*C4*C5*C6,IF(F5="Abschluss",M29/60/1/8*C4*C5*C6,0)))</f>
        <v>0</v>
      </c>
      <c r="M29" s="71" t="e">
        <f>INDEX(Musterkalkulationen!$A$1:$M$14,MATCH('2'!F6,Musterkalkulationen!$C:$C,0),8,1)</f>
        <v>#N/A</v>
      </c>
      <c r="N29" s="101">
        <f>L29-K29</f>
        <v>0</v>
      </c>
    </row>
    <row r="30" spans="2:14" ht="28.2" customHeight="1">
      <c r="B30" s="228" t="s">
        <v>10</v>
      </c>
      <c r="C30" s="125" t="s">
        <v>11</v>
      </c>
      <c r="D30" s="240" t="s">
        <v>132</v>
      </c>
      <c r="E30" s="241"/>
      <c r="F30" s="241"/>
      <c r="G30" s="241"/>
      <c r="H30" s="241"/>
      <c r="I30" s="242"/>
      <c r="J30" s="42">
        <f>C4*C5*C6*1</f>
        <v>0</v>
      </c>
      <c r="K30" s="67">
        <f>J30</f>
        <v>0</v>
      </c>
      <c r="L30" s="68">
        <f>IF(F5="Schnupper",M30/15/5/2*C4*C5*C6,IF(F5="Vertiefung",M30/24/15/8*C4*C5*C6,IF(F5="Abschluss",M30/60/1/8*C4*C5*C6,0)))</f>
        <v>0</v>
      </c>
      <c r="M30" s="75" t="e">
        <f>INDEX(Musterkalkulationen!$A$1:$M$14,MATCH('2'!F6,Musterkalkulationen!$C:$C,0),9,1)</f>
        <v>#N/A</v>
      </c>
      <c r="N30" s="69">
        <f>L30-K30</f>
        <v>0</v>
      </c>
    </row>
    <row r="31" spans="2:14" ht="28.2" customHeight="1">
      <c r="B31" s="229"/>
      <c r="C31" s="126" t="s">
        <v>84</v>
      </c>
      <c r="D31" s="231" t="s">
        <v>72</v>
      </c>
      <c r="E31" s="232"/>
      <c r="F31" s="232"/>
      <c r="G31" s="232"/>
      <c r="H31" s="232"/>
      <c r="I31" s="233"/>
      <c r="J31" s="199"/>
      <c r="K31" s="49">
        <f>J31</f>
        <v>0</v>
      </c>
      <c r="L31" s="50">
        <f>IF(F5="Schnupper",M31/15/5*C4*C5,IF(F5="Vertiefung",M31/24/15*C4*C5,IF(F5="Abschluss",M31/60/1*C4*C5,0)))</f>
        <v>0</v>
      </c>
      <c r="M31" s="51" t="e">
        <f>INDEX(Musterkalkulationen!$A$1:$M$14,MATCH('2'!F6,Musterkalkulationen!$C:$C,0),10,1)</f>
        <v>#N/A</v>
      </c>
      <c r="N31" s="48">
        <f>L31-K31</f>
        <v>0</v>
      </c>
    </row>
    <row r="32" spans="2:14" ht="28.2" customHeight="1" thickBot="1">
      <c r="B32" s="229"/>
      <c r="C32" s="127" t="s">
        <v>27</v>
      </c>
      <c r="D32" s="234" t="s">
        <v>73</v>
      </c>
      <c r="E32" s="235"/>
      <c r="F32" s="235"/>
      <c r="G32" s="235"/>
      <c r="H32" s="235"/>
      <c r="I32" s="236"/>
      <c r="J32" s="200"/>
      <c r="K32" s="117">
        <f>J32</f>
        <v>0</v>
      </c>
      <c r="L32" s="95">
        <f>IF(F5="Schnupper",M32/15/5*C4*C5,IF(F5="Vertiefung",M32/24/15*C4*C5,IF(F5="Abschluss",M32/60/1*C4*C5,0)))</f>
        <v>0</v>
      </c>
      <c r="M32" s="118" t="e">
        <f>INDEX(Musterkalkulationen!$A$1:$M$14,MATCH('2'!F6,Musterkalkulationen!$C:$C,0),11,1)</f>
        <v>#N/A</v>
      </c>
      <c r="N32" s="119">
        <f>L32-K32</f>
        <v>0</v>
      </c>
    </row>
    <row r="33" spans="2:14" ht="28.2" customHeight="1" thickBot="1">
      <c r="B33" s="230"/>
      <c r="C33" s="120" t="s">
        <v>85</v>
      </c>
      <c r="D33" s="237"/>
      <c r="E33" s="238"/>
      <c r="F33" s="238"/>
      <c r="G33" s="238"/>
      <c r="H33" s="238"/>
      <c r="I33" s="238"/>
      <c r="J33" s="239"/>
      <c r="K33" s="121">
        <f>K32+K31+K30</f>
        <v>0</v>
      </c>
      <c r="L33" s="122">
        <f>L32+L31+L30</f>
        <v>0</v>
      </c>
      <c r="M33" s="123"/>
      <c r="N33" s="124">
        <f>N32+N31+N30</f>
        <v>0</v>
      </c>
    </row>
    <row r="34" spans="2:14" ht="15" customHeight="1" thickBot="1">
      <c r="B34" s="110" t="s">
        <v>62</v>
      </c>
      <c r="C34" s="111"/>
      <c r="D34" s="112"/>
      <c r="E34" s="112"/>
      <c r="F34" s="112"/>
      <c r="G34" s="112"/>
      <c r="H34" s="113"/>
      <c r="I34" s="113"/>
      <c r="J34" s="114"/>
      <c r="K34" s="83">
        <f>SUM(K11:K32)</f>
        <v>0</v>
      </c>
      <c r="L34" s="83">
        <f>SUM(L11:L32)</f>
        <v>0</v>
      </c>
      <c r="M34" s="84">
        <f>SUM(L37:L40)</f>
        <v>0</v>
      </c>
      <c r="N34" s="115">
        <f>L34-K34</f>
        <v>0</v>
      </c>
    </row>
    <row r="35" spans="2:14">
      <c r="B35" s="32"/>
      <c r="C35" s="11"/>
      <c r="H35" s="7"/>
      <c r="I35" s="7"/>
      <c r="J35" s="7"/>
      <c r="M35" s="4"/>
      <c r="N35" s="4"/>
    </row>
    <row r="36" spans="2:14">
      <c r="B36" s="10"/>
      <c r="H36" s="7"/>
      <c r="I36" s="7"/>
      <c r="M36" s="4"/>
      <c r="N36" s="4"/>
    </row>
    <row r="37" spans="2:14">
      <c r="B37" s="10"/>
      <c r="E37" s="12"/>
      <c r="F37" s="12"/>
      <c r="H37" s="7"/>
      <c r="I37" s="7"/>
      <c r="K37" s="59"/>
      <c r="M37" s="33"/>
    </row>
    <row r="38" spans="2:14">
      <c r="B38" s="10"/>
      <c r="E38" s="12"/>
      <c r="F38" s="12"/>
    </row>
    <row r="39" spans="2:14">
      <c r="E39" s="12"/>
      <c r="F39" s="12"/>
    </row>
    <row r="40" spans="2:14">
      <c r="E40" s="57"/>
      <c r="F40" s="57"/>
      <c r="K40" s="59"/>
    </row>
    <row r="41" spans="2:14">
      <c r="E41" s="12"/>
      <c r="F41" s="12"/>
    </row>
    <row r="42" spans="2:14">
      <c r="B42" s="10"/>
      <c r="E42" s="12"/>
      <c r="F42" s="12"/>
    </row>
  </sheetData>
  <sheetProtection algorithmName="SHA-512" hashValue="fSfGMe1uBnSfx8ERfHwe91LH/DcDDKuqihd1yM6PLu04hU8g1l141Rje1NhsFzIdzbBs+cBWjCe4c0jDzWat/g==" saltValue="eGW5JUW5Ky9P4RJunzVBlQ==" spinCount="100000" sheet="1" objects="1" scenarios="1"/>
  <mergeCells count="13">
    <mergeCell ref="B29:C29"/>
    <mergeCell ref="B30:B33"/>
    <mergeCell ref="D30:I30"/>
    <mergeCell ref="D31:I31"/>
    <mergeCell ref="D32:I32"/>
    <mergeCell ref="D33:J33"/>
    <mergeCell ref="N11:N28"/>
    <mergeCell ref="B28:C28"/>
    <mergeCell ref="B8:C8"/>
    <mergeCell ref="B11:C27"/>
    <mergeCell ref="K11:K28"/>
    <mergeCell ref="L11:L28"/>
    <mergeCell ref="M11:M17"/>
  </mergeCells>
  <conditionalFormatting sqref="N11">
    <cfRule type="cellIs" dxfId="35" priority="3" operator="lessThan">
      <formula>0</formula>
    </cfRule>
    <cfRule type="cellIs" dxfId="34" priority="4" operator="greaterThanOrEqual">
      <formula>0</formula>
    </cfRule>
  </conditionalFormatting>
  <conditionalFormatting sqref="N29:N34">
    <cfRule type="cellIs" dxfId="33" priority="1" operator="lessThan">
      <formula>0</formula>
    </cfRule>
    <cfRule type="cellIs" dxfId="32" priority="2" operator="greaterThanOrEqual">
      <formula>0</formula>
    </cfRule>
  </conditionalFormatting>
  <dataValidations count="3">
    <dataValidation type="list" allowBlank="1" showInputMessage="1" showErrorMessage="1" sqref="F5" xr:uid="{632C791B-2C52-4BA1-A4F6-C76311C30A9D}">
      <formula1>$P$4:$P$6</formula1>
    </dataValidation>
    <dataValidation type="list" allowBlank="1" showInputMessage="1" showErrorMessage="1" sqref="F4" xr:uid="{81F9EAA1-E920-455F-A446-A48985476414}">
      <formula1>$O$4:$O$7</formula1>
    </dataValidation>
    <dataValidation type="list" allowBlank="1" showInputMessage="1" showErrorMessage="1" sqref="D11:D27" xr:uid="{D605A549-73B4-40CD-BDC7-69C9EDB35981}">
      <mc:AlternateContent xmlns:x12ac="http://schemas.microsoft.com/office/spreadsheetml/2011/1/ac" xmlns:mc="http://schemas.openxmlformats.org/markup-compatibility/2006">
        <mc:Choice Requires="x12ac">
          <x12ac:list>Fachkraft (Spiel-)Pädagogik," Fachkraft Kunst, Kultur, Handwerk, Medien"," Fachkraft Natur- /Erlebnispädagogik, BNE, Medien"," Fachkraft Pädagogik Schwerpunkt Partizipation/Demokratiebildung, Medien", Honorarkraft</x12ac:list>
        </mc:Choice>
        <mc:Fallback>
          <formula1>"Fachkraft (Spiel-)Pädagogik, Fachkraft Kunst, Kultur, Handwerk, Medien, Fachkraft Natur- /Erlebnispädagogik, BNE, Medien, Fachkraft Pädagogik Schwerpunkt Partizipation/Demokratiebildung, Medien, Honorarkraft"</formula1>
        </mc:Fallback>
      </mc:AlternateContent>
    </dataValidation>
  </dataValidations>
  <pageMargins left="0.25" right="0.25" top="0.75" bottom="0.75" header="0.3" footer="0.3"/>
  <pageSetup scale="73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158A-9BE6-4E34-BA27-8F315424364A}">
  <sheetPr>
    <pageSetUpPr fitToPage="1"/>
  </sheetPr>
  <dimension ref="B1:P42"/>
  <sheetViews>
    <sheetView showGridLines="0" workbookViewId="0">
      <pane ySplit="9" topLeftCell="A10" activePane="bottomLeft" state="frozen"/>
      <selection pane="bottomLeft" activeCell="B2" sqref="B2"/>
    </sheetView>
  </sheetViews>
  <sheetFormatPr baseColWidth="10" defaultColWidth="11.44140625" defaultRowHeight="14.4" outlineLevelRow="1"/>
  <cols>
    <col min="1" max="1" width="1.77734375" customWidth="1"/>
    <col min="2" max="2" width="16.77734375" customWidth="1"/>
    <col min="3" max="3" width="13.77734375" customWidth="1"/>
    <col min="4" max="4" width="29.44140625" customWidth="1"/>
    <col min="5" max="9" width="9.77734375" customWidth="1"/>
    <col min="10" max="12" width="12" customWidth="1"/>
    <col min="13" max="13" width="12" hidden="1" customWidth="1"/>
    <col min="14" max="14" width="12" customWidth="1"/>
    <col min="15" max="15" width="11.77734375" style="8" customWidth="1"/>
  </cols>
  <sheetData>
    <row r="1" spans="2:16" ht="9" customHeight="1">
      <c r="O1"/>
    </row>
    <row r="2" spans="2:16" ht="21">
      <c r="B2" s="185" t="s">
        <v>135</v>
      </c>
      <c r="C2" s="185"/>
      <c r="D2" s="185"/>
      <c r="O2" s="78" t="s">
        <v>15</v>
      </c>
      <c r="P2" s="78" t="s">
        <v>18</v>
      </c>
    </row>
    <row r="3" spans="2:16" ht="9" customHeight="1" thickBot="1">
      <c r="O3" s="79"/>
      <c r="P3" s="79"/>
    </row>
    <row r="4" spans="2:16" ht="15" thickBot="1">
      <c r="B4" s="34" t="s">
        <v>3</v>
      </c>
      <c r="C4" s="186"/>
      <c r="E4" s="3" t="s">
        <v>15</v>
      </c>
      <c r="F4" s="186"/>
      <c r="G4" s="8"/>
      <c r="H4" s="129" t="s">
        <v>102</v>
      </c>
      <c r="I4" s="130">
        <f>SUMIF(D11:D27,"Fachkraft (Spiel-)Pädagogik",F11:F27)+SUMIF(D11:D27,"Fachkraft Kunst, Kultur, Handwerk, Medien",F11:F27)+SUMIF(D11:D27,"Fachkraft Natur- /Erlebnispädagogik, BNE, Medien",F11:F27)+SUMIF(D11:D27,"Fachkraft Pädagogik Schwerpunkt Partizipation/Demokratiebildung, Medien",F11:F27)</f>
        <v>0</v>
      </c>
      <c r="K4" s="128" t="s">
        <v>101</v>
      </c>
      <c r="L4" s="130" t="e">
        <f>"1 zu "&amp;ROUND(1/(I4/C4),0)</f>
        <v>#DIV/0!</v>
      </c>
      <c r="O4" s="79" t="s">
        <v>16</v>
      </c>
      <c r="P4" s="79" t="s">
        <v>12</v>
      </c>
    </row>
    <row r="5" spans="2:16" ht="15" thickBot="1">
      <c r="B5" s="36" t="s">
        <v>4</v>
      </c>
      <c r="C5" s="186"/>
      <c r="E5" s="3" t="s">
        <v>18</v>
      </c>
      <c r="F5" s="186"/>
      <c r="G5" s="8"/>
      <c r="H5" s="128" t="s">
        <v>103</v>
      </c>
      <c r="I5" s="130">
        <f>SUM(F11:F27)</f>
        <v>0</v>
      </c>
      <c r="K5" s="128" t="s">
        <v>100</v>
      </c>
      <c r="L5" s="130" t="e">
        <f>"1 zu "&amp;ROUND(1/(I5/C4),0)</f>
        <v>#DIV/0!</v>
      </c>
      <c r="O5" s="79" t="s">
        <v>31</v>
      </c>
      <c r="P5" s="79" t="s">
        <v>13</v>
      </c>
    </row>
    <row r="6" spans="2:16" ht="15" thickBot="1">
      <c r="B6" s="37" t="s">
        <v>5</v>
      </c>
      <c r="C6" s="186"/>
      <c r="D6" s="5" t="s">
        <v>6</v>
      </c>
      <c r="E6" s="8"/>
      <c r="F6" s="79" t="str">
        <f>'3'!F4&amp;"-"&amp;'3'!F5</f>
        <v>-</v>
      </c>
      <c r="O6" s="79" t="s">
        <v>33</v>
      </c>
      <c r="P6" s="79" t="s">
        <v>14</v>
      </c>
    </row>
    <row r="7" spans="2:16" ht="9" customHeight="1" thickBot="1">
      <c r="O7" s="79" t="s">
        <v>35</v>
      </c>
      <c r="P7" s="79"/>
    </row>
    <row r="8" spans="2:16" ht="28.2" customHeight="1" thickBot="1">
      <c r="B8" s="204" t="s">
        <v>7</v>
      </c>
      <c r="C8" s="205"/>
      <c r="D8" s="1" t="s">
        <v>8</v>
      </c>
      <c r="E8" s="1" t="s">
        <v>57</v>
      </c>
      <c r="F8" s="1" t="s">
        <v>53</v>
      </c>
      <c r="G8" s="1" t="s">
        <v>52</v>
      </c>
      <c r="H8" s="1" t="s">
        <v>9</v>
      </c>
      <c r="I8" s="1" t="s">
        <v>93</v>
      </c>
      <c r="J8" s="1" t="s">
        <v>56</v>
      </c>
      <c r="K8" s="1" t="s">
        <v>54</v>
      </c>
      <c r="L8" s="1" t="s">
        <v>17</v>
      </c>
      <c r="M8" s="38" t="s">
        <v>63</v>
      </c>
      <c r="N8" s="2" t="s">
        <v>55</v>
      </c>
    </row>
    <row r="9" spans="2:16" ht="2.4" customHeight="1"/>
    <row r="10" spans="2:16" ht="2.4" customHeight="1" thickBot="1"/>
    <row r="11" spans="2:16" ht="14.4" customHeight="1">
      <c r="B11" s="209" t="s">
        <v>23</v>
      </c>
      <c r="C11" s="210"/>
      <c r="D11" s="187"/>
      <c r="E11" s="188"/>
      <c r="F11" s="189"/>
      <c r="G11" s="190">
        <f>$C$6</f>
        <v>0</v>
      </c>
      <c r="H11" s="41">
        <f>$C$5</f>
        <v>0</v>
      </c>
      <c r="I11" s="41">
        <f>H11*G11</f>
        <v>0</v>
      </c>
      <c r="J11" s="42">
        <f>E11*F11*G11*H11</f>
        <v>0</v>
      </c>
      <c r="K11" s="219">
        <f>SUM(J11:J28)</f>
        <v>0</v>
      </c>
      <c r="L11" s="222">
        <f>IF(F5="Schnupper",M11/15/5/2*C4*C5*C6,IF(F5="Vertiefung",M11/24/15/8*C4*C5*C6,IF(F5="Abschluss",M11/60/1/8*C4*C5*C6,0)))</f>
        <v>0</v>
      </c>
      <c r="M11" s="215" t="e">
        <f>INDEX(Musterkalkulationen!$A$1:$M$14,MATCH('3'!F6,Musterkalkulationen!$C:$C,0),7,1)</f>
        <v>#N/A</v>
      </c>
      <c r="N11" s="225">
        <f>L11-K11</f>
        <v>0</v>
      </c>
    </row>
    <row r="12" spans="2:16">
      <c r="B12" s="211"/>
      <c r="C12" s="212"/>
      <c r="D12" s="191"/>
      <c r="E12" s="192"/>
      <c r="F12" s="193"/>
      <c r="G12" s="194">
        <f t="shared" ref="G12:G29" si="0">$C$6</f>
        <v>0</v>
      </c>
      <c r="H12" s="45">
        <f t="shared" ref="H12:H29" si="1">$C$5</f>
        <v>0</v>
      </c>
      <c r="I12" s="45">
        <f t="shared" ref="I12:I27" si="2">H12*G12</f>
        <v>0</v>
      </c>
      <c r="J12" s="46">
        <f t="shared" ref="J12:J27" si="3">E12*F12*G12*H12</f>
        <v>0</v>
      </c>
      <c r="K12" s="220"/>
      <c r="L12" s="223"/>
      <c r="M12" s="216"/>
      <c r="N12" s="226"/>
    </row>
    <row r="13" spans="2:16">
      <c r="B13" s="211"/>
      <c r="C13" s="212"/>
      <c r="D13" s="191"/>
      <c r="E13" s="192"/>
      <c r="F13" s="193"/>
      <c r="G13" s="194">
        <f t="shared" si="0"/>
        <v>0</v>
      </c>
      <c r="H13" s="45">
        <f t="shared" si="1"/>
        <v>0</v>
      </c>
      <c r="I13" s="45">
        <f t="shared" si="2"/>
        <v>0</v>
      </c>
      <c r="J13" s="46">
        <f t="shared" si="3"/>
        <v>0</v>
      </c>
      <c r="K13" s="220"/>
      <c r="L13" s="223"/>
      <c r="M13" s="216"/>
      <c r="N13" s="226"/>
    </row>
    <row r="14" spans="2:16">
      <c r="B14" s="211"/>
      <c r="C14" s="212"/>
      <c r="D14" s="191"/>
      <c r="E14" s="192"/>
      <c r="F14" s="193"/>
      <c r="G14" s="194">
        <f t="shared" si="0"/>
        <v>0</v>
      </c>
      <c r="H14" s="45">
        <f t="shared" si="1"/>
        <v>0</v>
      </c>
      <c r="I14" s="45">
        <f t="shared" si="2"/>
        <v>0</v>
      </c>
      <c r="J14" s="46">
        <f t="shared" si="3"/>
        <v>0</v>
      </c>
      <c r="K14" s="220"/>
      <c r="L14" s="223"/>
      <c r="M14" s="216"/>
      <c r="N14" s="226"/>
    </row>
    <row r="15" spans="2:16" ht="15" thickBot="1">
      <c r="B15" s="211"/>
      <c r="C15" s="212"/>
      <c r="D15" s="191"/>
      <c r="E15" s="192"/>
      <c r="F15" s="193"/>
      <c r="G15" s="194">
        <f t="shared" si="0"/>
        <v>0</v>
      </c>
      <c r="H15" s="45">
        <f t="shared" si="1"/>
        <v>0</v>
      </c>
      <c r="I15" s="45">
        <f t="shared" si="2"/>
        <v>0</v>
      </c>
      <c r="J15" s="46">
        <f t="shared" si="3"/>
        <v>0</v>
      </c>
      <c r="K15" s="220"/>
      <c r="L15" s="223"/>
      <c r="M15" s="216"/>
      <c r="N15" s="226"/>
    </row>
    <row r="16" spans="2:16" ht="14.4" hidden="1" customHeight="1" outlineLevel="1">
      <c r="B16" s="211"/>
      <c r="C16" s="212"/>
      <c r="D16" s="191"/>
      <c r="E16" s="192"/>
      <c r="F16" s="193"/>
      <c r="G16" s="45">
        <f t="shared" si="0"/>
        <v>0</v>
      </c>
      <c r="H16" s="45">
        <f t="shared" si="1"/>
        <v>0</v>
      </c>
      <c r="I16" s="45">
        <f t="shared" si="2"/>
        <v>0</v>
      </c>
      <c r="J16" s="46">
        <f t="shared" si="3"/>
        <v>0</v>
      </c>
      <c r="K16" s="220"/>
      <c r="L16" s="223"/>
      <c r="M16" s="216"/>
      <c r="N16" s="226"/>
    </row>
    <row r="17" spans="2:14" ht="14.4" hidden="1" customHeight="1" outlineLevel="1">
      <c r="B17" s="211"/>
      <c r="C17" s="212"/>
      <c r="D17" s="191"/>
      <c r="E17" s="192"/>
      <c r="F17" s="193"/>
      <c r="G17" s="45">
        <f t="shared" si="0"/>
        <v>0</v>
      </c>
      <c r="H17" s="45">
        <f t="shared" si="1"/>
        <v>0</v>
      </c>
      <c r="I17" s="45">
        <f t="shared" si="2"/>
        <v>0</v>
      </c>
      <c r="J17" s="46">
        <f t="shared" si="3"/>
        <v>0</v>
      </c>
      <c r="K17" s="220"/>
      <c r="L17" s="223"/>
      <c r="M17" s="216"/>
      <c r="N17" s="226"/>
    </row>
    <row r="18" spans="2:14" ht="14.4" hidden="1" customHeight="1" outlineLevel="1">
      <c r="B18" s="211"/>
      <c r="C18" s="212"/>
      <c r="D18" s="191"/>
      <c r="E18" s="192"/>
      <c r="F18" s="193"/>
      <c r="G18" s="45">
        <f t="shared" si="0"/>
        <v>0</v>
      </c>
      <c r="H18" s="45">
        <f t="shared" si="1"/>
        <v>0</v>
      </c>
      <c r="I18" s="45">
        <f t="shared" si="2"/>
        <v>0</v>
      </c>
      <c r="J18" s="46">
        <f>E18*F18*G18*H18</f>
        <v>0</v>
      </c>
      <c r="K18" s="220"/>
      <c r="L18" s="223"/>
      <c r="M18" s="47"/>
      <c r="N18" s="226"/>
    </row>
    <row r="19" spans="2:14" ht="14.4" hidden="1" customHeight="1" outlineLevel="1">
      <c r="B19" s="211"/>
      <c r="C19" s="212"/>
      <c r="D19" s="191"/>
      <c r="E19" s="192"/>
      <c r="F19" s="193"/>
      <c r="G19" s="45">
        <f t="shared" si="0"/>
        <v>0</v>
      </c>
      <c r="H19" s="45">
        <f t="shared" si="1"/>
        <v>0</v>
      </c>
      <c r="I19" s="45">
        <f t="shared" si="2"/>
        <v>0</v>
      </c>
      <c r="J19" s="46">
        <f t="shared" si="3"/>
        <v>0</v>
      </c>
      <c r="K19" s="220"/>
      <c r="L19" s="223"/>
      <c r="M19" s="47"/>
      <c r="N19" s="226"/>
    </row>
    <row r="20" spans="2:14" ht="14.4" hidden="1" customHeight="1" outlineLevel="1">
      <c r="B20" s="211"/>
      <c r="C20" s="212"/>
      <c r="D20" s="191"/>
      <c r="E20" s="192"/>
      <c r="F20" s="193"/>
      <c r="G20" s="45">
        <f t="shared" si="0"/>
        <v>0</v>
      </c>
      <c r="H20" s="45">
        <f t="shared" si="1"/>
        <v>0</v>
      </c>
      <c r="I20" s="45">
        <f t="shared" si="2"/>
        <v>0</v>
      </c>
      <c r="J20" s="46">
        <f t="shared" si="3"/>
        <v>0</v>
      </c>
      <c r="K20" s="220"/>
      <c r="L20" s="223"/>
      <c r="M20" s="47"/>
      <c r="N20" s="226"/>
    </row>
    <row r="21" spans="2:14" ht="14.4" hidden="1" customHeight="1" outlineLevel="1">
      <c r="B21" s="211"/>
      <c r="C21" s="212"/>
      <c r="D21" s="191"/>
      <c r="E21" s="192"/>
      <c r="F21" s="193"/>
      <c r="G21" s="45">
        <f t="shared" si="0"/>
        <v>0</v>
      </c>
      <c r="H21" s="45">
        <f t="shared" si="1"/>
        <v>0</v>
      </c>
      <c r="I21" s="45">
        <f t="shared" si="2"/>
        <v>0</v>
      </c>
      <c r="J21" s="46">
        <f t="shared" si="3"/>
        <v>0</v>
      </c>
      <c r="K21" s="220"/>
      <c r="L21" s="223"/>
      <c r="M21" s="47"/>
      <c r="N21" s="226"/>
    </row>
    <row r="22" spans="2:14" ht="14.4" hidden="1" customHeight="1" outlineLevel="1">
      <c r="B22" s="211"/>
      <c r="C22" s="212"/>
      <c r="D22" s="191"/>
      <c r="E22" s="192"/>
      <c r="F22" s="193"/>
      <c r="G22" s="45">
        <f t="shared" si="0"/>
        <v>0</v>
      </c>
      <c r="H22" s="45">
        <f t="shared" si="1"/>
        <v>0</v>
      </c>
      <c r="I22" s="45">
        <f t="shared" si="2"/>
        <v>0</v>
      </c>
      <c r="J22" s="46">
        <f t="shared" si="3"/>
        <v>0</v>
      </c>
      <c r="K22" s="220"/>
      <c r="L22" s="223"/>
      <c r="M22" s="47"/>
      <c r="N22" s="226"/>
    </row>
    <row r="23" spans="2:14" ht="14.4" hidden="1" customHeight="1" outlineLevel="1">
      <c r="B23" s="211"/>
      <c r="C23" s="212"/>
      <c r="D23" s="191"/>
      <c r="E23" s="192"/>
      <c r="F23" s="193"/>
      <c r="G23" s="45">
        <f t="shared" si="0"/>
        <v>0</v>
      </c>
      <c r="H23" s="45">
        <f t="shared" si="1"/>
        <v>0</v>
      </c>
      <c r="I23" s="45">
        <f t="shared" si="2"/>
        <v>0</v>
      </c>
      <c r="J23" s="46">
        <f t="shared" si="3"/>
        <v>0</v>
      </c>
      <c r="K23" s="220"/>
      <c r="L23" s="223"/>
      <c r="M23" s="47"/>
      <c r="N23" s="226"/>
    </row>
    <row r="24" spans="2:14" ht="14.4" hidden="1" customHeight="1" outlineLevel="1">
      <c r="B24" s="211"/>
      <c r="C24" s="212"/>
      <c r="D24" s="191"/>
      <c r="E24" s="192"/>
      <c r="F24" s="193"/>
      <c r="G24" s="45">
        <f t="shared" si="0"/>
        <v>0</v>
      </c>
      <c r="H24" s="45">
        <f t="shared" si="1"/>
        <v>0</v>
      </c>
      <c r="I24" s="45">
        <f t="shared" si="2"/>
        <v>0</v>
      </c>
      <c r="J24" s="46">
        <f t="shared" si="3"/>
        <v>0</v>
      </c>
      <c r="K24" s="220"/>
      <c r="L24" s="223"/>
      <c r="M24" s="47"/>
      <c r="N24" s="226"/>
    </row>
    <row r="25" spans="2:14" ht="14.4" hidden="1" customHeight="1" outlineLevel="1">
      <c r="B25" s="211"/>
      <c r="C25" s="212"/>
      <c r="D25" s="191"/>
      <c r="E25" s="192"/>
      <c r="F25" s="193"/>
      <c r="G25" s="45">
        <f t="shared" si="0"/>
        <v>0</v>
      </c>
      <c r="H25" s="45">
        <f t="shared" si="1"/>
        <v>0</v>
      </c>
      <c r="I25" s="45">
        <f t="shared" si="2"/>
        <v>0</v>
      </c>
      <c r="J25" s="46">
        <f t="shared" si="3"/>
        <v>0</v>
      </c>
      <c r="K25" s="220"/>
      <c r="L25" s="223"/>
      <c r="M25" s="47"/>
      <c r="N25" s="226"/>
    </row>
    <row r="26" spans="2:14" ht="14.4" hidden="1" customHeight="1" outlineLevel="1">
      <c r="B26" s="211"/>
      <c r="C26" s="212"/>
      <c r="D26" s="191"/>
      <c r="E26" s="192"/>
      <c r="F26" s="193"/>
      <c r="G26" s="45">
        <f t="shared" si="0"/>
        <v>0</v>
      </c>
      <c r="H26" s="45">
        <f t="shared" si="1"/>
        <v>0</v>
      </c>
      <c r="I26" s="45">
        <f t="shared" si="2"/>
        <v>0</v>
      </c>
      <c r="J26" s="46">
        <f t="shared" si="3"/>
        <v>0</v>
      </c>
      <c r="K26" s="220"/>
      <c r="L26" s="223"/>
      <c r="M26" s="47"/>
      <c r="N26" s="226"/>
    </row>
    <row r="27" spans="2:14" ht="14.4" hidden="1" customHeight="1" outlineLevel="1" thickBot="1">
      <c r="B27" s="213"/>
      <c r="C27" s="214"/>
      <c r="D27" s="201"/>
      <c r="E27" s="202"/>
      <c r="F27" s="203"/>
      <c r="G27" s="74">
        <f t="shared" si="0"/>
        <v>0</v>
      </c>
      <c r="H27" s="74">
        <f t="shared" si="1"/>
        <v>0</v>
      </c>
      <c r="I27" s="74">
        <f t="shared" si="2"/>
        <v>0</v>
      </c>
      <c r="J27" s="76">
        <f t="shared" si="3"/>
        <v>0</v>
      </c>
      <c r="K27" s="220"/>
      <c r="L27" s="223"/>
      <c r="M27" s="77"/>
      <c r="N27" s="226"/>
    </row>
    <row r="28" spans="2:14" ht="14.4" customHeight="1" collapsed="1" thickBot="1">
      <c r="B28" s="217" t="s">
        <v>81</v>
      </c>
      <c r="C28" s="218"/>
      <c r="D28" s="195" t="s">
        <v>104</v>
      </c>
      <c r="E28" s="196"/>
      <c r="F28" s="197"/>
      <c r="G28" s="107" t="s">
        <v>83</v>
      </c>
      <c r="H28" s="107" t="s">
        <v>83</v>
      </c>
      <c r="I28" s="197"/>
      <c r="J28" s="108">
        <f>I28*F28*E28</f>
        <v>0</v>
      </c>
      <c r="K28" s="221"/>
      <c r="L28" s="224"/>
      <c r="M28" s="109"/>
      <c r="N28" s="227"/>
    </row>
    <row r="29" spans="2:14" ht="15" customHeight="1" thickBot="1">
      <c r="B29" s="209" t="s">
        <v>82</v>
      </c>
      <c r="C29" s="210"/>
      <c r="D29" s="170" t="s">
        <v>92</v>
      </c>
      <c r="E29" s="171">
        <v>5</v>
      </c>
      <c r="F29" s="189"/>
      <c r="G29" s="41">
        <f t="shared" si="0"/>
        <v>0</v>
      </c>
      <c r="H29" s="41">
        <f t="shared" si="1"/>
        <v>0</v>
      </c>
      <c r="I29" s="41"/>
      <c r="J29" s="70">
        <f>E29*F29*G29*H29</f>
        <v>0</v>
      </c>
      <c r="K29" s="102">
        <f>SUM(J29:J29)</f>
        <v>0</v>
      </c>
      <c r="L29" s="103">
        <f>IF(F5="Schnupper",M29/15/5/2*C4*C5*C6,IF(F5="Vertiefung",M29/24/15/8*C4*C5*C6,IF(F5="Abschluss",M29/60/1/8*C4*C5*C6,0)))</f>
        <v>0</v>
      </c>
      <c r="M29" s="71" t="e">
        <f>INDEX(Musterkalkulationen!$A$1:$M$14,MATCH('3'!F6,Musterkalkulationen!$C:$C,0),8,1)</f>
        <v>#N/A</v>
      </c>
      <c r="N29" s="101">
        <f>L29-K29</f>
        <v>0</v>
      </c>
    </row>
    <row r="30" spans="2:14" ht="28.2" customHeight="1">
      <c r="B30" s="228" t="s">
        <v>10</v>
      </c>
      <c r="C30" s="125" t="s">
        <v>11</v>
      </c>
      <c r="D30" s="240" t="s">
        <v>132</v>
      </c>
      <c r="E30" s="241"/>
      <c r="F30" s="241"/>
      <c r="G30" s="241"/>
      <c r="H30" s="241"/>
      <c r="I30" s="242"/>
      <c r="J30" s="42">
        <f>C4*C5*C6*1</f>
        <v>0</v>
      </c>
      <c r="K30" s="67">
        <f>J30</f>
        <v>0</v>
      </c>
      <c r="L30" s="68">
        <f>IF(F5="Schnupper",M30/15/5/2*C4*C5*C6,IF(F5="Vertiefung",M30/24/15/8*C4*C5*C6,IF(F5="Abschluss",M30/60/1/8*C4*C5*C6,0)))</f>
        <v>0</v>
      </c>
      <c r="M30" s="75" t="e">
        <f>INDEX(Musterkalkulationen!$A$1:$M$14,MATCH('3'!F6,Musterkalkulationen!$C:$C,0),9,1)</f>
        <v>#N/A</v>
      </c>
      <c r="N30" s="69">
        <f>L30-K30</f>
        <v>0</v>
      </c>
    </row>
    <row r="31" spans="2:14" ht="28.2" customHeight="1">
      <c r="B31" s="229"/>
      <c r="C31" s="126" t="s">
        <v>84</v>
      </c>
      <c r="D31" s="231" t="s">
        <v>72</v>
      </c>
      <c r="E31" s="232"/>
      <c r="F31" s="232"/>
      <c r="G31" s="232"/>
      <c r="H31" s="232"/>
      <c r="I31" s="233"/>
      <c r="J31" s="199"/>
      <c r="K31" s="49">
        <f>J31</f>
        <v>0</v>
      </c>
      <c r="L31" s="50">
        <f>IF(F5="Schnupper",M31/15/5*C4*C5,IF(F5="Vertiefung",M31/24/15*C4*C5,IF(F5="Abschluss",M31/60/1*C4*C5,0)))</f>
        <v>0</v>
      </c>
      <c r="M31" s="51" t="e">
        <f>INDEX(Musterkalkulationen!$A$1:$M$14,MATCH('3'!F6,Musterkalkulationen!$C:$C,0),10,1)</f>
        <v>#N/A</v>
      </c>
      <c r="N31" s="48">
        <f>L31-K31</f>
        <v>0</v>
      </c>
    </row>
    <row r="32" spans="2:14" ht="28.2" customHeight="1" thickBot="1">
      <c r="B32" s="229"/>
      <c r="C32" s="127" t="s">
        <v>27</v>
      </c>
      <c r="D32" s="234" t="s">
        <v>73</v>
      </c>
      <c r="E32" s="235"/>
      <c r="F32" s="235"/>
      <c r="G32" s="235"/>
      <c r="H32" s="235"/>
      <c r="I32" s="236"/>
      <c r="J32" s="200"/>
      <c r="K32" s="117">
        <f>J32</f>
        <v>0</v>
      </c>
      <c r="L32" s="95">
        <f>IF(F5="Schnupper",M32/15/5*C4*C5,IF(F5="Vertiefung",M32/24/15*C4*C5,IF(F5="Abschluss",M32/60/1*C4*C5,0)))</f>
        <v>0</v>
      </c>
      <c r="M32" s="118" t="e">
        <f>INDEX(Musterkalkulationen!$A$1:$M$14,MATCH('3'!F6,Musterkalkulationen!$C:$C,0),11,1)</f>
        <v>#N/A</v>
      </c>
      <c r="N32" s="119">
        <f>L32-K32</f>
        <v>0</v>
      </c>
    </row>
    <row r="33" spans="2:14" ht="28.2" customHeight="1" thickBot="1">
      <c r="B33" s="230"/>
      <c r="C33" s="120" t="s">
        <v>85</v>
      </c>
      <c r="D33" s="237"/>
      <c r="E33" s="238"/>
      <c r="F33" s="238"/>
      <c r="G33" s="238"/>
      <c r="H33" s="238"/>
      <c r="I33" s="238"/>
      <c r="J33" s="239"/>
      <c r="K33" s="121">
        <f>K32+K31+K30</f>
        <v>0</v>
      </c>
      <c r="L33" s="122">
        <f>L32+L31+L30</f>
        <v>0</v>
      </c>
      <c r="M33" s="123"/>
      <c r="N33" s="124">
        <f>N32+N31+N30</f>
        <v>0</v>
      </c>
    </row>
    <row r="34" spans="2:14" ht="15" customHeight="1" thickBot="1">
      <c r="B34" s="110" t="s">
        <v>62</v>
      </c>
      <c r="C34" s="111"/>
      <c r="D34" s="112"/>
      <c r="E34" s="112"/>
      <c r="F34" s="112"/>
      <c r="G34" s="112"/>
      <c r="H34" s="113"/>
      <c r="I34" s="113"/>
      <c r="J34" s="114"/>
      <c r="K34" s="83">
        <f>SUM(K11:K32)</f>
        <v>0</v>
      </c>
      <c r="L34" s="83">
        <f>SUM(L11:L32)</f>
        <v>0</v>
      </c>
      <c r="M34" s="84">
        <f>SUM(L37:L40)</f>
        <v>0</v>
      </c>
      <c r="N34" s="115">
        <f>L34-K34</f>
        <v>0</v>
      </c>
    </row>
    <row r="35" spans="2:14">
      <c r="B35" s="32"/>
      <c r="C35" s="11"/>
      <c r="H35" s="7"/>
      <c r="I35" s="7"/>
      <c r="J35" s="7"/>
      <c r="M35" s="4"/>
      <c r="N35" s="4"/>
    </row>
    <row r="36" spans="2:14">
      <c r="B36" s="10"/>
      <c r="H36" s="7"/>
      <c r="I36" s="7"/>
      <c r="M36" s="4"/>
      <c r="N36" s="4"/>
    </row>
    <row r="37" spans="2:14">
      <c r="B37" s="10"/>
      <c r="E37" s="12"/>
      <c r="F37" s="12"/>
      <c r="H37" s="7"/>
      <c r="I37" s="7"/>
      <c r="K37" s="59"/>
      <c r="M37" s="33"/>
    </row>
    <row r="38" spans="2:14">
      <c r="B38" s="10"/>
      <c r="E38" s="12"/>
      <c r="F38" s="12"/>
    </row>
    <row r="39" spans="2:14">
      <c r="E39" s="12"/>
      <c r="F39" s="12"/>
    </row>
    <row r="40" spans="2:14">
      <c r="E40" s="57"/>
      <c r="F40" s="57"/>
      <c r="K40" s="59"/>
    </row>
    <row r="41" spans="2:14">
      <c r="E41" s="12"/>
      <c r="F41" s="12"/>
    </row>
    <row r="42" spans="2:14">
      <c r="B42" s="10"/>
      <c r="E42" s="12"/>
      <c r="F42" s="12"/>
    </row>
  </sheetData>
  <sheetProtection algorithmName="SHA-512" hashValue="Hd+aKMnEIjHM6tm+DTLgE6SFAEBAgdKboe0HiAQPmnuMzI/3pVmfaVBlAir92BKUftVmNgwXOl57ePDsHubO3g==" saltValue="25DLFylv9KjAptK3jCKuoQ==" spinCount="100000" sheet="1" objects="1" scenarios="1"/>
  <mergeCells count="13">
    <mergeCell ref="B29:C29"/>
    <mergeCell ref="B30:B33"/>
    <mergeCell ref="D30:I30"/>
    <mergeCell ref="D31:I31"/>
    <mergeCell ref="D32:I32"/>
    <mergeCell ref="D33:J33"/>
    <mergeCell ref="N11:N28"/>
    <mergeCell ref="B28:C28"/>
    <mergeCell ref="B8:C8"/>
    <mergeCell ref="B11:C27"/>
    <mergeCell ref="K11:K28"/>
    <mergeCell ref="L11:L28"/>
    <mergeCell ref="M11:M17"/>
  </mergeCells>
  <conditionalFormatting sqref="N11">
    <cfRule type="cellIs" dxfId="31" priority="3" operator="lessThan">
      <formula>0</formula>
    </cfRule>
    <cfRule type="cellIs" dxfId="30" priority="4" operator="greaterThanOrEqual">
      <formula>0</formula>
    </cfRule>
  </conditionalFormatting>
  <conditionalFormatting sqref="N29:N34">
    <cfRule type="cellIs" dxfId="29" priority="1" operator="lessThan">
      <formula>0</formula>
    </cfRule>
    <cfRule type="cellIs" dxfId="28" priority="2" operator="greaterThanOrEqual">
      <formula>0</formula>
    </cfRule>
  </conditionalFormatting>
  <dataValidations count="3">
    <dataValidation type="list" allowBlank="1" showInputMessage="1" showErrorMessage="1" sqref="D11:D27" xr:uid="{56356ABC-F2AF-46F1-AF95-F3CF01F89247}">
      <mc:AlternateContent xmlns:x12ac="http://schemas.microsoft.com/office/spreadsheetml/2011/1/ac" xmlns:mc="http://schemas.openxmlformats.org/markup-compatibility/2006">
        <mc:Choice Requires="x12ac">
          <x12ac:list>Fachkraft (Spiel-)Pädagogik," Fachkraft Kunst, Kultur, Handwerk, Medien"," Fachkraft Natur- /Erlebnispädagogik, BNE, Medien"," Fachkraft Pädagogik Schwerpunkt Partizipation/Demokratiebildung, Medien", Honorarkraft</x12ac:list>
        </mc:Choice>
        <mc:Fallback>
          <formula1>"Fachkraft (Spiel-)Pädagogik, Fachkraft Kunst, Kultur, Handwerk, Medien, Fachkraft Natur- /Erlebnispädagogik, BNE, Medien, Fachkraft Pädagogik Schwerpunkt Partizipation/Demokratiebildung, Medien, Honorarkraft"</formula1>
        </mc:Fallback>
      </mc:AlternateContent>
    </dataValidation>
    <dataValidation type="list" allowBlank="1" showInputMessage="1" showErrorMessage="1" sqref="F4" xr:uid="{A8779C25-D2D7-4C10-8172-342E06A6F106}">
      <formula1>$O$4:$O$7</formula1>
    </dataValidation>
    <dataValidation type="list" allowBlank="1" showInputMessage="1" showErrorMessage="1" sqref="F5" xr:uid="{EB58E75B-3116-44E4-9CC7-45B3E79958F4}">
      <formula1>$P$4:$P$6</formula1>
    </dataValidation>
  </dataValidations>
  <pageMargins left="0.25" right="0.25" top="0.75" bottom="0.75" header="0.3" footer="0.3"/>
  <pageSetup scale="73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9889D-CE8A-47D5-B711-DD6D8DAB874B}">
  <sheetPr>
    <pageSetUpPr fitToPage="1"/>
  </sheetPr>
  <dimension ref="B1:P42"/>
  <sheetViews>
    <sheetView showGridLines="0" workbookViewId="0">
      <pane ySplit="9" topLeftCell="A10" activePane="bottomLeft" state="frozen"/>
      <selection pane="bottomLeft" activeCell="B2" sqref="B2"/>
    </sheetView>
  </sheetViews>
  <sheetFormatPr baseColWidth="10" defaultColWidth="11.44140625" defaultRowHeight="14.4" outlineLevelRow="1"/>
  <cols>
    <col min="1" max="1" width="1.77734375" customWidth="1"/>
    <col min="2" max="2" width="16.77734375" customWidth="1"/>
    <col min="3" max="3" width="13.77734375" customWidth="1"/>
    <col min="4" max="4" width="29.44140625" customWidth="1"/>
    <col min="5" max="9" width="9.77734375" customWidth="1"/>
    <col min="10" max="12" width="12" customWidth="1"/>
    <col min="13" max="13" width="12" hidden="1" customWidth="1"/>
    <col min="14" max="14" width="12" customWidth="1"/>
    <col min="15" max="15" width="11.77734375" style="8" customWidth="1"/>
  </cols>
  <sheetData>
    <row r="1" spans="2:16" ht="9" customHeight="1">
      <c r="O1"/>
    </row>
    <row r="2" spans="2:16" ht="21">
      <c r="B2" s="185" t="s">
        <v>136</v>
      </c>
      <c r="C2" s="185"/>
      <c r="D2" s="185"/>
      <c r="O2" s="78" t="s">
        <v>15</v>
      </c>
      <c r="P2" s="78" t="s">
        <v>18</v>
      </c>
    </row>
    <row r="3" spans="2:16" ht="9" customHeight="1" thickBot="1">
      <c r="O3" s="79"/>
      <c r="P3" s="79"/>
    </row>
    <row r="4" spans="2:16" ht="15" thickBot="1">
      <c r="B4" s="34" t="s">
        <v>3</v>
      </c>
      <c r="C4" s="186"/>
      <c r="E4" s="3" t="s">
        <v>15</v>
      </c>
      <c r="F4" s="186"/>
      <c r="G4" s="8"/>
      <c r="H4" s="129" t="s">
        <v>102</v>
      </c>
      <c r="I4" s="130">
        <f>SUMIF(D11:D27,"Fachkraft (Spiel-)Pädagogik",F11:F27)+SUMIF(D11:D27,"Fachkraft Kunst, Kultur, Handwerk, Medien",F11:F27)+SUMIF(D11:D27,"Fachkraft Natur- /Erlebnispädagogik, BNE, Medien",F11:F27)+SUMIF(D11:D27,"Fachkraft Pädagogik Schwerpunkt Partizipation/Demokratiebildung, Medien",F11:F27)</f>
        <v>0</v>
      </c>
      <c r="K4" s="128" t="s">
        <v>101</v>
      </c>
      <c r="L4" s="130" t="e">
        <f>"1 zu "&amp;ROUND(1/(I4/C4),0)</f>
        <v>#DIV/0!</v>
      </c>
      <c r="O4" s="79" t="s">
        <v>16</v>
      </c>
      <c r="P4" s="79" t="s">
        <v>12</v>
      </c>
    </row>
    <row r="5" spans="2:16" ht="15" thickBot="1">
      <c r="B5" s="36" t="s">
        <v>4</v>
      </c>
      <c r="C5" s="186"/>
      <c r="E5" s="3" t="s">
        <v>18</v>
      </c>
      <c r="F5" s="186"/>
      <c r="G5" s="8"/>
      <c r="H5" s="128" t="s">
        <v>103</v>
      </c>
      <c r="I5" s="130">
        <f>SUM(F11:F27)</f>
        <v>0</v>
      </c>
      <c r="K5" s="128" t="s">
        <v>100</v>
      </c>
      <c r="L5" s="130" t="e">
        <f>"1 zu "&amp;ROUND(1/(I5/C4),0)</f>
        <v>#DIV/0!</v>
      </c>
      <c r="O5" s="79" t="s">
        <v>31</v>
      </c>
      <c r="P5" s="79" t="s">
        <v>13</v>
      </c>
    </row>
    <row r="6" spans="2:16" ht="15" thickBot="1">
      <c r="B6" s="37" t="s">
        <v>5</v>
      </c>
      <c r="C6" s="186"/>
      <c r="D6" s="5" t="s">
        <v>6</v>
      </c>
      <c r="E6" s="8"/>
      <c r="F6" s="79" t="str">
        <f>'4'!F4&amp;"-"&amp;'4'!F5</f>
        <v>-</v>
      </c>
      <c r="O6" s="79" t="s">
        <v>33</v>
      </c>
      <c r="P6" s="79" t="s">
        <v>14</v>
      </c>
    </row>
    <row r="7" spans="2:16" ht="9" customHeight="1" thickBot="1">
      <c r="O7" s="79" t="s">
        <v>35</v>
      </c>
      <c r="P7" s="79"/>
    </row>
    <row r="8" spans="2:16" ht="28.2" customHeight="1" thickBot="1">
      <c r="B8" s="204" t="s">
        <v>7</v>
      </c>
      <c r="C8" s="205"/>
      <c r="D8" s="1" t="s">
        <v>8</v>
      </c>
      <c r="E8" s="1" t="s">
        <v>57</v>
      </c>
      <c r="F8" s="1" t="s">
        <v>53</v>
      </c>
      <c r="G8" s="1" t="s">
        <v>52</v>
      </c>
      <c r="H8" s="1" t="s">
        <v>9</v>
      </c>
      <c r="I8" s="1" t="s">
        <v>93</v>
      </c>
      <c r="J8" s="1" t="s">
        <v>56</v>
      </c>
      <c r="K8" s="1" t="s">
        <v>54</v>
      </c>
      <c r="L8" s="1" t="s">
        <v>17</v>
      </c>
      <c r="M8" s="38" t="s">
        <v>63</v>
      </c>
      <c r="N8" s="2" t="s">
        <v>55</v>
      </c>
    </row>
    <row r="9" spans="2:16" ht="2.4" customHeight="1"/>
    <row r="10" spans="2:16" ht="2.4" customHeight="1" thickBot="1"/>
    <row r="11" spans="2:16" ht="14.4" customHeight="1">
      <c r="B11" s="209" t="s">
        <v>23</v>
      </c>
      <c r="C11" s="210"/>
      <c r="D11" s="187"/>
      <c r="E11" s="188"/>
      <c r="F11" s="189"/>
      <c r="G11" s="190">
        <f>$C$6</f>
        <v>0</v>
      </c>
      <c r="H11" s="41">
        <f>$C$5</f>
        <v>0</v>
      </c>
      <c r="I11" s="41">
        <f>H11*G11</f>
        <v>0</v>
      </c>
      <c r="J11" s="42">
        <f>E11*F11*G11*H11</f>
        <v>0</v>
      </c>
      <c r="K11" s="219">
        <f>SUM(J11:J28)</f>
        <v>0</v>
      </c>
      <c r="L11" s="222">
        <f>IF(F5="Schnupper",M11/15/5/2*C4*C5*C6,IF(F5="Vertiefung",M11/24/15/8*C4*C5*C6,IF(F5="Abschluss",M11/60/1/8*C4*C5*C6,0)))</f>
        <v>0</v>
      </c>
      <c r="M11" s="215" t="e">
        <f>INDEX(Musterkalkulationen!$A$1:$M$14,MATCH('4'!F6,Musterkalkulationen!$C:$C,0),7,1)</f>
        <v>#N/A</v>
      </c>
      <c r="N11" s="225">
        <f>L11-K11</f>
        <v>0</v>
      </c>
    </row>
    <row r="12" spans="2:16">
      <c r="B12" s="211"/>
      <c r="C12" s="212"/>
      <c r="D12" s="191"/>
      <c r="E12" s="192"/>
      <c r="F12" s="193"/>
      <c r="G12" s="194">
        <f t="shared" ref="G12:G29" si="0">$C$6</f>
        <v>0</v>
      </c>
      <c r="H12" s="45">
        <f t="shared" ref="H12:H29" si="1">$C$5</f>
        <v>0</v>
      </c>
      <c r="I12" s="45">
        <f t="shared" ref="I12:I27" si="2">H12*G12</f>
        <v>0</v>
      </c>
      <c r="J12" s="46">
        <f t="shared" ref="J12:J27" si="3">E12*F12*G12*H12</f>
        <v>0</v>
      </c>
      <c r="K12" s="220"/>
      <c r="L12" s="223"/>
      <c r="M12" s="216"/>
      <c r="N12" s="226"/>
    </row>
    <row r="13" spans="2:16">
      <c r="B13" s="211"/>
      <c r="C13" s="212"/>
      <c r="D13" s="191"/>
      <c r="E13" s="192"/>
      <c r="F13" s="193"/>
      <c r="G13" s="194">
        <f t="shared" si="0"/>
        <v>0</v>
      </c>
      <c r="H13" s="45">
        <f t="shared" si="1"/>
        <v>0</v>
      </c>
      <c r="I13" s="45">
        <f t="shared" si="2"/>
        <v>0</v>
      </c>
      <c r="J13" s="46">
        <f t="shared" si="3"/>
        <v>0</v>
      </c>
      <c r="K13" s="220"/>
      <c r="L13" s="223"/>
      <c r="M13" s="216"/>
      <c r="N13" s="226"/>
    </row>
    <row r="14" spans="2:16">
      <c r="B14" s="211"/>
      <c r="C14" s="212"/>
      <c r="D14" s="191"/>
      <c r="E14" s="192"/>
      <c r="F14" s="193"/>
      <c r="G14" s="194">
        <f t="shared" si="0"/>
        <v>0</v>
      </c>
      <c r="H14" s="45">
        <f t="shared" si="1"/>
        <v>0</v>
      </c>
      <c r="I14" s="45">
        <f t="shared" si="2"/>
        <v>0</v>
      </c>
      <c r="J14" s="46">
        <f t="shared" si="3"/>
        <v>0</v>
      </c>
      <c r="K14" s="220"/>
      <c r="L14" s="223"/>
      <c r="M14" s="216"/>
      <c r="N14" s="226"/>
    </row>
    <row r="15" spans="2:16" ht="15" thickBot="1">
      <c r="B15" s="211"/>
      <c r="C15" s="212"/>
      <c r="D15" s="191"/>
      <c r="E15" s="192"/>
      <c r="F15" s="193"/>
      <c r="G15" s="194">
        <f t="shared" si="0"/>
        <v>0</v>
      </c>
      <c r="H15" s="45">
        <f t="shared" si="1"/>
        <v>0</v>
      </c>
      <c r="I15" s="45">
        <f t="shared" si="2"/>
        <v>0</v>
      </c>
      <c r="J15" s="46">
        <f t="shared" si="3"/>
        <v>0</v>
      </c>
      <c r="K15" s="220"/>
      <c r="L15" s="223"/>
      <c r="M15" s="216"/>
      <c r="N15" s="226"/>
    </row>
    <row r="16" spans="2:16" ht="14.4" hidden="1" customHeight="1" outlineLevel="1">
      <c r="B16" s="211"/>
      <c r="C16" s="212"/>
      <c r="D16" s="98"/>
      <c r="E16" s="43"/>
      <c r="F16" s="44"/>
      <c r="G16" s="45">
        <f t="shared" si="0"/>
        <v>0</v>
      </c>
      <c r="H16" s="45">
        <f t="shared" si="1"/>
        <v>0</v>
      </c>
      <c r="I16" s="45">
        <f t="shared" si="2"/>
        <v>0</v>
      </c>
      <c r="J16" s="46">
        <f t="shared" si="3"/>
        <v>0</v>
      </c>
      <c r="K16" s="220"/>
      <c r="L16" s="223"/>
      <c r="M16" s="216"/>
      <c r="N16" s="226"/>
    </row>
    <row r="17" spans="2:14" ht="14.4" hidden="1" customHeight="1" outlineLevel="1">
      <c r="B17" s="211"/>
      <c r="C17" s="212"/>
      <c r="D17" s="98"/>
      <c r="E17" s="43"/>
      <c r="F17" s="44"/>
      <c r="G17" s="45">
        <f t="shared" si="0"/>
        <v>0</v>
      </c>
      <c r="H17" s="45">
        <f t="shared" si="1"/>
        <v>0</v>
      </c>
      <c r="I17" s="45">
        <f t="shared" si="2"/>
        <v>0</v>
      </c>
      <c r="J17" s="46">
        <f t="shared" si="3"/>
        <v>0</v>
      </c>
      <c r="K17" s="220"/>
      <c r="L17" s="223"/>
      <c r="M17" s="216"/>
      <c r="N17" s="226"/>
    </row>
    <row r="18" spans="2:14" ht="14.4" hidden="1" customHeight="1" outlineLevel="1">
      <c r="B18" s="211"/>
      <c r="C18" s="212"/>
      <c r="D18" s="98"/>
      <c r="E18" s="43"/>
      <c r="F18" s="44"/>
      <c r="G18" s="45">
        <f t="shared" si="0"/>
        <v>0</v>
      </c>
      <c r="H18" s="45">
        <f t="shared" si="1"/>
        <v>0</v>
      </c>
      <c r="I18" s="45">
        <f t="shared" si="2"/>
        <v>0</v>
      </c>
      <c r="J18" s="46">
        <f>E18*F18*G18*H18</f>
        <v>0</v>
      </c>
      <c r="K18" s="220"/>
      <c r="L18" s="223"/>
      <c r="M18" s="47"/>
      <c r="N18" s="226"/>
    </row>
    <row r="19" spans="2:14" ht="14.4" hidden="1" customHeight="1" outlineLevel="1">
      <c r="B19" s="211"/>
      <c r="C19" s="212"/>
      <c r="D19" s="98"/>
      <c r="E19" s="43"/>
      <c r="F19" s="44"/>
      <c r="G19" s="45">
        <f t="shared" si="0"/>
        <v>0</v>
      </c>
      <c r="H19" s="45">
        <f t="shared" si="1"/>
        <v>0</v>
      </c>
      <c r="I19" s="45">
        <f t="shared" si="2"/>
        <v>0</v>
      </c>
      <c r="J19" s="46">
        <f t="shared" si="3"/>
        <v>0</v>
      </c>
      <c r="K19" s="220"/>
      <c r="L19" s="223"/>
      <c r="M19" s="47"/>
      <c r="N19" s="226"/>
    </row>
    <row r="20" spans="2:14" ht="14.4" hidden="1" customHeight="1" outlineLevel="1">
      <c r="B20" s="211"/>
      <c r="C20" s="212"/>
      <c r="D20" s="98"/>
      <c r="E20" s="43"/>
      <c r="F20" s="44"/>
      <c r="G20" s="45">
        <f t="shared" si="0"/>
        <v>0</v>
      </c>
      <c r="H20" s="45">
        <f t="shared" si="1"/>
        <v>0</v>
      </c>
      <c r="I20" s="45">
        <f t="shared" si="2"/>
        <v>0</v>
      </c>
      <c r="J20" s="46">
        <f t="shared" si="3"/>
        <v>0</v>
      </c>
      <c r="K20" s="220"/>
      <c r="L20" s="223"/>
      <c r="M20" s="47"/>
      <c r="N20" s="226"/>
    </row>
    <row r="21" spans="2:14" ht="14.4" hidden="1" customHeight="1" outlineLevel="1">
      <c r="B21" s="211"/>
      <c r="C21" s="212"/>
      <c r="D21" s="98"/>
      <c r="E21" s="43"/>
      <c r="F21" s="44"/>
      <c r="G21" s="45">
        <f t="shared" si="0"/>
        <v>0</v>
      </c>
      <c r="H21" s="45">
        <f t="shared" si="1"/>
        <v>0</v>
      </c>
      <c r="I21" s="45">
        <f t="shared" si="2"/>
        <v>0</v>
      </c>
      <c r="J21" s="46">
        <f t="shared" si="3"/>
        <v>0</v>
      </c>
      <c r="K21" s="220"/>
      <c r="L21" s="223"/>
      <c r="M21" s="47"/>
      <c r="N21" s="226"/>
    </row>
    <row r="22" spans="2:14" ht="14.4" hidden="1" customHeight="1" outlineLevel="1">
      <c r="B22" s="211"/>
      <c r="C22" s="212"/>
      <c r="D22" s="98"/>
      <c r="E22" s="43"/>
      <c r="F22" s="44"/>
      <c r="G22" s="45">
        <f t="shared" si="0"/>
        <v>0</v>
      </c>
      <c r="H22" s="45">
        <f t="shared" si="1"/>
        <v>0</v>
      </c>
      <c r="I22" s="45">
        <f t="shared" si="2"/>
        <v>0</v>
      </c>
      <c r="J22" s="46">
        <f t="shared" si="3"/>
        <v>0</v>
      </c>
      <c r="K22" s="220"/>
      <c r="L22" s="223"/>
      <c r="M22" s="47"/>
      <c r="N22" s="226"/>
    </row>
    <row r="23" spans="2:14" ht="14.4" hidden="1" customHeight="1" outlineLevel="1">
      <c r="B23" s="211"/>
      <c r="C23" s="212"/>
      <c r="D23" s="98"/>
      <c r="E23" s="43"/>
      <c r="F23" s="44"/>
      <c r="G23" s="45">
        <f t="shared" si="0"/>
        <v>0</v>
      </c>
      <c r="H23" s="45">
        <f t="shared" si="1"/>
        <v>0</v>
      </c>
      <c r="I23" s="45">
        <f t="shared" si="2"/>
        <v>0</v>
      </c>
      <c r="J23" s="46">
        <f t="shared" si="3"/>
        <v>0</v>
      </c>
      <c r="K23" s="220"/>
      <c r="L23" s="223"/>
      <c r="M23" s="47"/>
      <c r="N23" s="226"/>
    </row>
    <row r="24" spans="2:14" ht="14.4" hidden="1" customHeight="1" outlineLevel="1">
      <c r="B24" s="211"/>
      <c r="C24" s="212"/>
      <c r="D24" s="98"/>
      <c r="E24" s="43"/>
      <c r="F24" s="44"/>
      <c r="G24" s="45">
        <f t="shared" si="0"/>
        <v>0</v>
      </c>
      <c r="H24" s="45">
        <f t="shared" si="1"/>
        <v>0</v>
      </c>
      <c r="I24" s="45">
        <f t="shared" si="2"/>
        <v>0</v>
      </c>
      <c r="J24" s="46">
        <f t="shared" si="3"/>
        <v>0</v>
      </c>
      <c r="K24" s="220"/>
      <c r="L24" s="223"/>
      <c r="M24" s="47"/>
      <c r="N24" s="226"/>
    </row>
    <row r="25" spans="2:14" ht="14.4" hidden="1" customHeight="1" outlineLevel="1">
      <c r="B25" s="211"/>
      <c r="C25" s="212"/>
      <c r="D25" s="98"/>
      <c r="E25" s="43"/>
      <c r="F25" s="44"/>
      <c r="G25" s="45">
        <f t="shared" si="0"/>
        <v>0</v>
      </c>
      <c r="H25" s="45">
        <f t="shared" si="1"/>
        <v>0</v>
      </c>
      <c r="I25" s="45">
        <f t="shared" si="2"/>
        <v>0</v>
      </c>
      <c r="J25" s="46">
        <f t="shared" si="3"/>
        <v>0</v>
      </c>
      <c r="K25" s="220"/>
      <c r="L25" s="223"/>
      <c r="M25" s="47"/>
      <c r="N25" s="226"/>
    </row>
    <row r="26" spans="2:14" ht="14.4" hidden="1" customHeight="1" outlineLevel="1">
      <c r="B26" s="211"/>
      <c r="C26" s="212"/>
      <c r="D26" s="98"/>
      <c r="E26" s="43"/>
      <c r="F26" s="44"/>
      <c r="G26" s="45">
        <f t="shared" si="0"/>
        <v>0</v>
      </c>
      <c r="H26" s="45">
        <f t="shared" si="1"/>
        <v>0</v>
      </c>
      <c r="I26" s="45">
        <f t="shared" si="2"/>
        <v>0</v>
      </c>
      <c r="J26" s="46">
        <f t="shared" si="3"/>
        <v>0</v>
      </c>
      <c r="K26" s="220"/>
      <c r="L26" s="223"/>
      <c r="M26" s="47"/>
      <c r="N26" s="226"/>
    </row>
    <row r="27" spans="2:14" ht="14.4" hidden="1" customHeight="1" outlineLevel="1" thickBot="1">
      <c r="B27" s="213"/>
      <c r="C27" s="214"/>
      <c r="D27" s="99"/>
      <c r="E27" s="72"/>
      <c r="F27" s="73"/>
      <c r="G27" s="74">
        <f t="shared" si="0"/>
        <v>0</v>
      </c>
      <c r="H27" s="74">
        <f t="shared" si="1"/>
        <v>0</v>
      </c>
      <c r="I27" s="74">
        <f t="shared" si="2"/>
        <v>0</v>
      </c>
      <c r="J27" s="76">
        <f t="shared" si="3"/>
        <v>0</v>
      </c>
      <c r="K27" s="220"/>
      <c r="L27" s="223"/>
      <c r="M27" s="77"/>
      <c r="N27" s="226"/>
    </row>
    <row r="28" spans="2:14" ht="14.4" customHeight="1" collapsed="1" thickBot="1">
      <c r="B28" s="217" t="s">
        <v>81</v>
      </c>
      <c r="C28" s="218"/>
      <c r="D28" s="195" t="s">
        <v>104</v>
      </c>
      <c r="E28" s="196"/>
      <c r="F28" s="197"/>
      <c r="G28" s="107" t="s">
        <v>83</v>
      </c>
      <c r="H28" s="107" t="s">
        <v>83</v>
      </c>
      <c r="I28" s="197"/>
      <c r="J28" s="108">
        <f>I28*F28*E28</f>
        <v>0</v>
      </c>
      <c r="K28" s="221"/>
      <c r="L28" s="224"/>
      <c r="M28" s="109"/>
      <c r="N28" s="227"/>
    </row>
    <row r="29" spans="2:14" ht="15" customHeight="1" thickBot="1">
      <c r="B29" s="209" t="s">
        <v>82</v>
      </c>
      <c r="C29" s="210"/>
      <c r="D29" s="170" t="s">
        <v>92</v>
      </c>
      <c r="E29" s="171">
        <v>5</v>
      </c>
      <c r="F29" s="189"/>
      <c r="G29" s="41">
        <f t="shared" si="0"/>
        <v>0</v>
      </c>
      <c r="H29" s="41">
        <f t="shared" si="1"/>
        <v>0</v>
      </c>
      <c r="I29" s="41"/>
      <c r="J29" s="70">
        <f>E29*F29*G29*H29</f>
        <v>0</v>
      </c>
      <c r="K29" s="102">
        <f>SUM(J29:J29)</f>
        <v>0</v>
      </c>
      <c r="L29" s="103">
        <f>IF(F5="Schnupper",M29/15/5/2*C4*C5*C6,IF(F5="Vertiefung",M29/24/15/8*C4*C5*C6,IF(F5="Abschluss",M29/60/1/8*C4*C5*C6,0)))</f>
        <v>0</v>
      </c>
      <c r="M29" s="71" t="e">
        <f>INDEX(Musterkalkulationen!$A$1:$M$14,MATCH('4'!F6,Musterkalkulationen!$C:$C,0),8,1)</f>
        <v>#N/A</v>
      </c>
      <c r="N29" s="101">
        <f>L29-K29</f>
        <v>0</v>
      </c>
    </row>
    <row r="30" spans="2:14" ht="28.2" customHeight="1">
      <c r="B30" s="228" t="s">
        <v>10</v>
      </c>
      <c r="C30" s="125" t="s">
        <v>11</v>
      </c>
      <c r="D30" s="240" t="s">
        <v>132</v>
      </c>
      <c r="E30" s="241"/>
      <c r="F30" s="241"/>
      <c r="G30" s="241"/>
      <c r="H30" s="241"/>
      <c r="I30" s="242"/>
      <c r="J30" s="42">
        <f>C4*C5*C6*1</f>
        <v>0</v>
      </c>
      <c r="K30" s="67">
        <f>J30</f>
        <v>0</v>
      </c>
      <c r="L30" s="68">
        <f>IF(F5="Schnupper",M30/15/5/2*C4*C5*C6,IF(F5="Vertiefung",M30/24/15/8*C4*C5*C6,IF(F5="Abschluss",M30/60/1/8*C4*C5*C6,0)))</f>
        <v>0</v>
      </c>
      <c r="M30" s="75" t="e">
        <f>INDEX(Musterkalkulationen!$A$1:$M$14,MATCH('4'!F6,Musterkalkulationen!$C:$C,0),9,1)</f>
        <v>#N/A</v>
      </c>
      <c r="N30" s="69">
        <f>L30-K30</f>
        <v>0</v>
      </c>
    </row>
    <row r="31" spans="2:14" ht="28.2" customHeight="1">
      <c r="B31" s="229"/>
      <c r="C31" s="126" t="s">
        <v>84</v>
      </c>
      <c r="D31" s="231" t="s">
        <v>72</v>
      </c>
      <c r="E31" s="232"/>
      <c r="F31" s="232"/>
      <c r="G31" s="232"/>
      <c r="H31" s="232"/>
      <c r="I31" s="233"/>
      <c r="J31" s="199"/>
      <c r="K31" s="49">
        <f>J31</f>
        <v>0</v>
      </c>
      <c r="L31" s="50">
        <f>IF(F5="Schnupper",M31/15/5*C4*C5,IF(F5="Vertiefung",M31/24/15*C4*C5,IF(F5="Abschluss",M31/60/1*C4*C5,0)))</f>
        <v>0</v>
      </c>
      <c r="M31" s="51" t="e">
        <f>INDEX(Musterkalkulationen!$A$1:$M$14,MATCH('4'!F6,Musterkalkulationen!$C:$C,0),10,1)</f>
        <v>#N/A</v>
      </c>
      <c r="N31" s="48">
        <f>L31-K31</f>
        <v>0</v>
      </c>
    </row>
    <row r="32" spans="2:14" ht="28.2" customHeight="1" thickBot="1">
      <c r="B32" s="229"/>
      <c r="C32" s="127" t="s">
        <v>27</v>
      </c>
      <c r="D32" s="234" t="s">
        <v>73</v>
      </c>
      <c r="E32" s="235"/>
      <c r="F32" s="235"/>
      <c r="G32" s="235"/>
      <c r="H32" s="235"/>
      <c r="I32" s="236"/>
      <c r="J32" s="200"/>
      <c r="K32" s="117">
        <f>J32</f>
        <v>0</v>
      </c>
      <c r="L32" s="95">
        <f>IF(F5="Schnupper",M32/15/5*C4*C5,IF(F5="Vertiefung",M32/24/15*C4*C5,IF(F5="Abschluss",M32/60/1*C4*C5,0)))</f>
        <v>0</v>
      </c>
      <c r="M32" s="118" t="e">
        <f>INDEX(Musterkalkulationen!$A$1:$M$14,MATCH('4'!F6,Musterkalkulationen!$C:$C,0),11,1)</f>
        <v>#N/A</v>
      </c>
      <c r="N32" s="119">
        <f>L32-K32</f>
        <v>0</v>
      </c>
    </row>
    <row r="33" spans="2:14" ht="28.2" customHeight="1" thickBot="1">
      <c r="B33" s="230"/>
      <c r="C33" s="120" t="s">
        <v>85</v>
      </c>
      <c r="D33" s="237"/>
      <c r="E33" s="238"/>
      <c r="F33" s="238"/>
      <c r="G33" s="238"/>
      <c r="H33" s="238"/>
      <c r="I33" s="238"/>
      <c r="J33" s="239"/>
      <c r="K33" s="121">
        <f>K32+K31+K30</f>
        <v>0</v>
      </c>
      <c r="L33" s="122">
        <f>L32+L31+L30</f>
        <v>0</v>
      </c>
      <c r="M33" s="123"/>
      <c r="N33" s="124">
        <f>N32+N31+N30</f>
        <v>0</v>
      </c>
    </row>
    <row r="34" spans="2:14" ht="15" customHeight="1" thickBot="1">
      <c r="B34" s="110" t="s">
        <v>62</v>
      </c>
      <c r="C34" s="111"/>
      <c r="D34" s="112"/>
      <c r="E34" s="112"/>
      <c r="F34" s="112"/>
      <c r="G34" s="112"/>
      <c r="H34" s="113"/>
      <c r="I34" s="113"/>
      <c r="J34" s="114"/>
      <c r="K34" s="83">
        <f>SUM(K11:K32)</f>
        <v>0</v>
      </c>
      <c r="L34" s="83">
        <f>SUM(L11:L32)</f>
        <v>0</v>
      </c>
      <c r="M34" s="84">
        <f>SUM(L37:L40)</f>
        <v>0</v>
      </c>
      <c r="N34" s="115">
        <f>L34-K34</f>
        <v>0</v>
      </c>
    </row>
    <row r="35" spans="2:14">
      <c r="B35" s="32"/>
      <c r="C35" s="11"/>
      <c r="H35" s="7"/>
      <c r="I35" s="7"/>
      <c r="J35" s="7"/>
      <c r="M35" s="4"/>
      <c r="N35" s="4"/>
    </row>
    <row r="36" spans="2:14">
      <c r="B36" s="10"/>
      <c r="H36" s="7"/>
      <c r="I36" s="7"/>
      <c r="M36" s="4"/>
      <c r="N36" s="4"/>
    </row>
    <row r="37" spans="2:14">
      <c r="B37" s="10"/>
      <c r="E37" s="12"/>
      <c r="F37" s="12"/>
      <c r="H37" s="7"/>
      <c r="I37" s="7"/>
      <c r="K37" s="59"/>
      <c r="M37" s="33"/>
    </row>
    <row r="38" spans="2:14">
      <c r="B38" s="10"/>
      <c r="E38" s="12"/>
      <c r="F38" s="12"/>
    </row>
    <row r="39" spans="2:14">
      <c r="E39" s="12"/>
      <c r="F39" s="12"/>
    </row>
    <row r="40" spans="2:14">
      <c r="E40" s="57"/>
      <c r="F40" s="57"/>
      <c r="K40" s="59"/>
    </row>
    <row r="41" spans="2:14">
      <c r="E41" s="12"/>
      <c r="F41" s="12"/>
    </row>
    <row r="42" spans="2:14">
      <c r="B42" s="10"/>
      <c r="E42" s="12"/>
      <c r="F42" s="12"/>
    </row>
  </sheetData>
  <sheetProtection algorithmName="SHA-512" hashValue="LNkOsVq7HsKVZXAfTmpOScO8N8Pn9zQ2P2C3LhlEgx4sjGG74bpFcBXfuNVQezIIWAorXCmspC9XkpYzFdn0dg==" saltValue="3b7mx6l9OugoWnWLc6tTPg==" spinCount="100000" sheet="1" objects="1" scenarios="1"/>
  <mergeCells count="13">
    <mergeCell ref="B29:C29"/>
    <mergeCell ref="B30:B33"/>
    <mergeCell ref="D30:I30"/>
    <mergeCell ref="D31:I31"/>
    <mergeCell ref="D32:I32"/>
    <mergeCell ref="D33:J33"/>
    <mergeCell ref="N11:N28"/>
    <mergeCell ref="B28:C28"/>
    <mergeCell ref="B8:C8"/>
    <mergeCell ref="B11:C27"/>
    <mergeCell ref="K11:K28"/>
    <mergeCell ref="L11:L28"/>
    <mergeCell ref="M11:M17"/>
  </mergeCells>
  <conditionalFormatting sqref="N11">
    <cfRule type="cellIs" dxfId="27" priority="3" operator="lessThan">
      <formula>0</formula>
    </cfRule>
    <cfRule type="cellIs" dxfId="26" priority="4" operator="greaterThanOrEqual">
      <formula>0</formula>
    </cfRule>
  </conditionalFormatting>
  <conditionalFormatting sqref="N29:N34">
    <cfRule type="cellIs" dxfId="25" priority="1" operator="lessThan">
      <formula>0</formula>
    </cfRule>
    <cfRule type="cellIs" dxfId="24" priority="2" operator="greaterThanOrEqual">
      <formula>0</formula>
    </cfRule>
  </conditionalFormatting>
  <dataValidations count="3">
    <dataValidation type="list" allowBlank="1" showInputMessage="1" showErrorMessage="1" sqref="F5" xr:uid="{8E1EB0F2-6905-4300-95AF-8A900EF7C346}">
      <formula1>$P$4:$P$6</formula1>
    </dataValidation>
    <dataValidation type="list" allowBlank="1" showInputMessage="1" showErrorMessage="1" sqref="F4" xr:uid="{8D9CE3AE-0FDC-4C98-92B9-B2BC8C772386}">
      <formula1>$O$4:$O$7</formula1>
    </dataValidation>
    <dataValidation type="list" allowBlank="1" showInputMessage="1" showErrorMessage="1" sqref="D11:D27" xr:uid="{02AB0FE0-2E3F-4384-A716-4C147DB542BA}">
      <mc:AlternateContent xmlns:x12ac="http://schemas.microsoft.com/office/spreadsheetml/2011/1/ac" xmlns:mc="http://schemas.openxmlformats.org/markup-compatibility/2006">
        <mc:Choice Requires="x12ac">
          <x12ac:list>Fachkraft (Spiel-)Pädagogik," Fachkraft Kunst, Kultur, Handwerk, Medien"," Fachkraft Natur- /Erlebnispädagogik, BNE, Medien"," Fachkraft Pädagogik Schwerpunkt Partizipation/Demokratiebildung, Medien", Honorarkraft</x12ac:list>
        </mc:Choice>
        <mc:Fallback>
          <formula1>"Fachkraft (Spiel-)Pädagogik, Fachkraft Kunst, Kultur, Handwerk, Medien, Fachkraft Natur- /Erlebnispädagogik, BNE, Medien, Fachkraft Pädagogik Schwerpunkt Partizipation/Demokratiebildung, Medien, Honorarkraft"</formula1>
        </mc:Fallback>
      </mc:AlternateContent>
    </dataValidation>
  </dataValidations>
  <pageMargins left="0.25" right="0.25" top="0.75" bottom="0.75" header="0.3" footer="0.3"/>
  <pageSetup scale="73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6229D1A3A7084C8FE7767E36BCBBC6" ma:contentTypeVersion="16" ma:contentTypeDescription="Ein neues Dokument erstellen." ma:contentTypeScope="" ma:versionID="0d3aa669ab421c928ba0ef6ce71febd8">
  <xsd:schema xmlns:xsd="http://www.w3.org/2001/XMLSchema" xmlns:xs="http://www.w3.org/2001/XMLSchema" xmlns:p="http://schemas.microsoft.com/office/2006/metadata/properties" xmlns:ns2="0dbd44aa-2dfd-40b2-aa51-82bb89ecf7be" xmlns:ns3="c8f0c970-bd71-4703-9385-47a224496086" targetNamespace="http://schemas.microsoft.com/office/2006/metadata/properties" ma:root="true" ma:fieldsID="1731a19cf74da8c564aae82e61e39136" ns2:_="" ns3:_="">
    <xsd:import namespace="0dbd44aa-2dfd-40b2-aa51-82bb89ecf7be"/>
    <xsd:import namespace="c8f0c970-bd71-4703-9385-47a2244960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d44aa-2dfd-40b2-aa51-82bb89ecf7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a9edd2fc-4977-4263-87d4-dbdf5b6600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0c970-bd71-4703-9385-47a22449608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8aaaaf7-0de9-4cc2-a940-a12f64e759d9}" ma:internalName="TaxCatchAll" ma:showField="CatchAllData" ma:web="c8f0c970-bd71-4703-9385-47a2244960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bd44aa-2dfd-40b2-aa51-82bb89ecf7be">
      <Terms xmlns="http://schemas.microsoft.com/office/infopath/2007/PartnerControls"/>
    </lcf76f155ced4ddcb4097134ff3c332f>
    <TaxCatchAll xmlns="c8f0c970-bd71-4703-9385-47a224496086" xsi:nil="true"/>
  </documentManagement>
</p:properties>
</file>

<file path=customXml/itemProps1.xml><?xml version="1.0" encoding="utf-8"?>
<ds:datastoreItem xmlns:ds="http://schemas.openxmlformats.org/officeDocument/2006/customXml" ds:itemID="{37F75C16-B4A6-4DEE-A1BF-C182368F2C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bd44aa-2dfd-40b2-aa51-82bb89ecf7be"/>
    <ds:schemaRef ds:uri="c8f0c970-bd71-4703-9385-47a2244960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8339E2-4561-4AD3-8BA5-98CE66785B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ADC452-297B-4405-B8CD-AB7C0DF02AB9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c8f0c970-bd71-4703-9385-47a224496086"/>
    <ds:schemaRef ds:uri="0dbd44aa-2dfd-40b2-aa51-82bb89ecf7b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Anleitung</vt:lpstr>
      <vt:lpstr>Musterkalkulationen</vt:lpstr>
      <vt:lpstr>Gesamt_intern</vt:lpstr>
      <vt:lpstr>Gesamt</vt:lpstr>
      <vt:lpstr>Transfer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Nefzger</dc:creator>
  <cp:keywords/>
  <dc:description/>
  <cp:lastModifiedBy>Christina Nefzger</cp:lastModifiedBy>
  <cp:revision/>
  <cp:lastPrinted>2022-12-12T13:53:00Z</cp:lastPrinted>
  <dcterms:created xsi:type="dcterms:W3CDTF">2022-09-13T08:02:31Z</dcterms:created>
  <dcterms:modified xsi:type="dcterms:W3CDTF">2022-12-14T14:39:17Z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0x0101006E6229D1A3A7084C8FE7767E36BCBBC6</vt:lpwstr>
  </property>
  <property fmtid="{D5CDD505-2E9C-101B-9397-08002B2CF9AE}" pid="3" name="MediaServiceImageTags">
    <vt:lpwstr/>
  </property>
</Properties>
</file>